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ldot.sharepoint.com/teams/COFinalEstimateSection/Shared Documents/General/Website Performance Measures and CostTime Reports/2023-2024/"/>
    </mc:Choice>
  </mc:AlternateContent>
  <xr:revisionPtr revIDLastSave="1" documentId="8_{EB10AC24-D6AC-4277-91F8-EE3636687782}" xr6:coauthVersionLast="47" xr6:coauthVersionMax="47" xr10:uidLastSave="{51864637-7485-4959-8522-58926EBAE458}"/>
  <bookViews>
    <workbookView xWindow="-108" yWindow="-108" windowWidth="23256" windowHeight="12576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Data'!$C$1:$C$295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Data'!$A$1:$CM$284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274" i="8"/>
  <c r="AE274" i="8" s="1"/>
  <c r="M274" i="8"/>
  <c r="N274" i="8" s="1"/>
  <c r="AD273" i="8"/>
  <c r="AE273" i="8" s="1"/>
  <c r="M273" i="8"/>
  <c r="N273" i="8" s="1"/>
  <c r="AD272" i="8"/>
  <c r="AE272" i="8" s="1"/>
  <c r="M272" i="8"/>
  <c r="N272" i="8" s="1"/>
  <c r="AD271" i="8"/>
  <c r="AE271" i="8" s="1"/>
  <c r="M271" i="8"/>
  <c r="N271" i="8" s="1"/>
  <c r="AD270" i="8"/>
  <c r="AE270" i="8" s="1"/>
  <c r="M270" i="8"/>
  <c r="N270" i="8" s="1"/>
  <c r="AD269" i="8"/>
  <c r="AE269" i="8" s="1"/>
  <c r="M269" i="8"/>
  <c r="N269" i="8" s="1"/>
  <c r="AD268" i="8"/>
  <c r="AE268" i="8" s="1"/>
  <c r="M268" i="8"/>
  <c r="N268" i="8" s="1"/>
  <c r="AD267" i="8"/>
  <c r="AE267" i="8" s="1"/>
  <c r="M267" i="8"/>
  <c r="N267" i="8" s="1"/>
  <c r="AD266" i="8"/>
  <c r="AE266" i="8" s="1"/>
  <c r="M266" i="8"/>
  <c r="N266" i="8" s="1"/>
  <c r="AD265" i="8"/>
  <c r="AE265" i="8" s="1"/>
  <c r="M265" i="8"/>
  <c r="N265" i="8" s="1"/>
  <c r="AD264" i="8"/>
  <c r="AE264" i="8" s="1"/>
  <c r="N264" i="8"/>
  <c r="M264" i="8"/>
  <c r="AD263" i="8"/>
  <c r="AE263" i="8" s="1"/>
  <c r="M263" i="8"/>
  <c r="N263" i="8" s="1"/>
  <c r="AD262" i="8"/>
  <c r="AE262" i="8" s="1"/>
  <c r="M262" i="8"/>
  <c r="N262" i="8" s="1"/>
  <c r="AD261" i="8"/>
  <c r="AE261" i="8" s="1"/>
  <c r="M261" i="8"/>
  <c r="N261" i="8" s="1"/>
  <c r="AD260" i="8"/>
  <c r="AE260" i="8" s="1"/>
  <c r="M260" i="8"/>
  <c r="N260" i="8" s="1"/>
  <c r="AD259" i="8"/>
  <c r="AE259" i="8" s="1"/>
  <c r="M259" i="8"/>
  <c r="N259" i="8" s="1"/>
  <c r="AD258" i="8"/>
  <c r="AE258" i="8" s="1"/>
  <c r="M258" i="8"/>
  <c r="N258" i="8" s="1"/>
  <c r="AD251" i="8"/>
  <c r="AE251" i="8" s="1"/>
  <c r="M251" i="8"/>
  <c r="N251" i="8" s="1"/>
  <c r="AD250" i="8"/>
  <c r="AE250" i="8" s="1"/>
  <c r="M250" i="8"/>
  <c r="N250" i="8" s="1"/>
  <c r="AD249" i="8"/>
  <c r="AE249" i="8" s="1"/>
  <c r="M249" i="8"/>
  <c r="N249" i="8" s="1"/>
  <c r="AD248" i="8"/>
  <c r="AE248" i="8" s="1"/>
  <c r="M248" i="8"/>
  <c r="N248" i="8" s="1"/>
  <c r="AD247" i="8"/>
  <c r="AE247" i="8" s="1"/>
  <c r="M247" i="8"/>
  <c r="N247" i="8" s="1"/>
  <c r="AD246" i="8"/>
  <c r="AE246" i="8" s="1"/>
  <c r="M246" i="8"/>
  <c r="N246" i="8" s="1"/>
  <c r="AD245" i="8"/>
  <c r="AE245" i="8" s="1"/>
  <c r="M245" i="8"/>
  <c r="N245" i="8" s="1"/>
  <c r="AD244" i="8"/>
  <c r="AE244" i="8" s="1"/>
  <c r="M244" i="8"/>
  <c r="N244" i="8" s="1"/>
  <c r="AD243" i="8"/>
  <c r="AE243" i="8" s="1"/>
  <c r="M243" i="8"/>
  <c r="N243" i="8" s="1"/>
  <c r="AD242" i="8"/>
  <c r="AE242" i="8" s="1"/>
  <c r="M242" i="8"/>
  <c r="N242" i="8" s="1"/>
  <c r="AD241" i="8"/>
  <c r="AE241" i="8" s="1"/>
  <c r="M241" i="8"/>
  <c r="N241" i="8" s="1"/>
  <c r="AD237" i="8"/>
  <c r="AE237" i="8" s="1"/>
  <c r="M237" i="8"/>
  <c r="N237" i="8" s="1"/>
  <c r="AD236" i="8"/>
  <c r="AE236" i="8" s="1"/>
  <c r="M236" i="8"/>
  <c r="N236" i="8" s="1"/>
  <c r="AD235" i="8"/>
  <c r="AE235" i="8" s="1"/>
  <c r="M235" i="8"/>
  <c r="N235" i="8" s="1"/>
  <c r="AD234" i="8"/>
  <c r="AE234" i="8" s="1"/>
  <c r="M234" i="8"/>
  <c r="N234" i="8" s="1"/>
  <c r="AD233" i="8"/>
  <c r="AE233" i="8" s="1"/>
  <c r="M233" i="8"/>
  <c r="N233" i="8" s="1"/>
  <c r="AD232" i="8"/>
  <c r="AE232" i="8" s="1"/>
  <c r="M232" i="8"/>
  <c r="N232" i="8" s="1"/>
  <c r="AD231" i="8"/>
  <c r="AE231" i="8" s="1"/>
  <c r="M231" i="8"/>
  <c r="N231" i="8" s="1"/>
  <c r="AD230" i="8"/>
  <c r="AE230" i="8" s="1"/>
  <c r="M230" i="8"/>
  <c r="N230" i="8" s="1"/>
  <c r="AD225" i="8"/>
  <c r="AE225" i="8" s="1"/>
  <c r="M225" i="8"/>
  <c r="N225" i="8" s="1"/>
  <c r="AD224" i="8"/>
  <c r="AE224" i="8" s="1"/>
  <c r="M224" i="8"/>
  <c r="N224" i="8" s="1"/>
  <c r="AD223" i="8"/>
  <c r="AE223" i="8" s="1"/>
  <c r="M223" i="8"/>
  <c r="N223" i="8" s="1"/>
  <c r="AD222" i="8"/>
  <c r="AE222" i="8" s="1"/>
  <c r="M222" i="8"/>
  <c r="N222" i="8" s="1"/>
  <c r="AD221" i="8"/>
  <c r="AE221" i="8" s="1"/>
  <c r="M221" i="8"/>
  <c r="N221" i="8" s="1"/>
  <c r="AD220" i="8"/>
  <c r="AE220" i="8" s="1"/>
  <c r="M220" i="8"/>
  <c r="N220" i="8" s="1"/>
  <c r="AD216" i="8"/>
  <c r="AE216" i="8" s="1"/>
  <c r="M216" i="8"/>
  <c r="N216" i="8" s="1"/>
  <c r="AD215" i="8"/>
  <c r="AE215" i="8" s="1"/>
  <c r="M215" i="8"/>
  <c r="N215" i="8" s="1"/>
  <c r="AD214" i="8"/>
  <c r="AE214" i="8" s="1"/>
  <c r="M214" i="8"/>
  <c r="N214" i="8" s="1"/>
  <c r="AD213" i="8"/>
  <c r="AE213" i="8" s="1"/>
  <c r="M213" i="8"/>
  <c r="N213" i="8" s="1"/>
  <c r="AD212" i="8"/>
  <c r="AE212" i="8" s="1"/>
  <c r="M212" i="8"/>
  <c r="N212" i="8" s="1"/>
  <c r="AD211" i="8"/>
  <c r="AE211" i="8" s="1"/>
  <c r="M211" i="8"/>
  <c r="N211" i="8" s="1"/>
  <c r="AD210" i="8"/>
  <c r="AE210" i="8" s="1"/>
  <c r="M210" i="8"/>
  <c r="N210" i="8" s="1"/>
  <c r="AD209" i="8"/>
  <c r="AE209" i="8" s="1"/>
  <c r="M209" i="8"/>
  <c r="N209" i="8" s="1"/>
  <c r="AD208" i="8"/>
  <c r="AE208" i="8" s="1"/>
  <c r="M208" i="8"/>
  <c r="N208" i="8" s="1"/>
  <c r="AD207" i="8"/>
  <c r="AE207" i="8" s="1"/>
  <c r="M207" i="8"/>
  <c r="N207" i="8" s="1"/>
  <c r="AD206" i="8"/>
  <c r="AE206" i="8" s="1"/>
  <c r="M206" i="8"/>
  <c r="N206" i="8" s="1"/>
  <c r="AD201" i="8"/>
  <c r="AE201" i="8" s="1"/>
  <c r="M201" i="8"/>
  <c r="N201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5" i="8"/>
  <c r="AE195" i="8" s="1"/>
  <c r="M195" i="8"/>
  <c r="N195" i="8" s="1"/>
  <c r="AD194" i="8"/>
  <c r="AE194" i="8" s="1"/>
  <c r="M194" i="8"/>
  <c r="N194" i="8" s="1"/>
  <c r="AD193" i="8"/>
  <c r="AE193" i="8" s="1"/>
  <c r="M193" i="8"/>
  <c r="N193" i="8" s="1"/>
  <c r="AD192" i="8"/>
  <c r="AE192" i="8" s="1"/>
  <c r="M192" i="8"/>
  <c r="N192" i="8" s="1"/>
  <c r="AD191" i="8"/>
  <c r="AE191" i="8" s="1"/>
  <c r="M191" i="8"/>
  <c r="N191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9" i="8"/>
  <c r="AE159" i="8" s="1"/>
  <c r="M159" i="8"/>
  <c r="N159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214" i="13"/>
  <c r="A190" i="13"/>
  <c r="A166" i="13"/>
  <c r="A142" i="13"/>
  <c r="A106" i="13"/>
  <c r="A70" i="13"/>
  <c r="A46" i="13"/>
  <c r="A22" i="13"/>
  <c r="DG235" i="13"/>
  <c r="A235" i="13" s="1"/>
  <c r="DG234" i="13"/>
  <c r="A234" i="13" s="1"/>
  <c r="DG233" i="13"/>
  <c r="A233" i="13" s="1"/>
  <c r="DG232" i="13"/>
  <c r="A232" i="13" s="1"/>
  <c r="DG231" i="13"/>
  <c r="A231" i="13" s="1"/>
  <c r="DG230" i="13"/>
  <c r="A230" i="13" s="1"/>
  <c r="DG229" i="13"/>
  <c r="A229" i="13" s="1"/>
  <c r="DG228" i="13"/>
  <c r="A228" i="13" s="1"/>
  <c r="DG227" i="13"/>
  <c r="A227" i="13" s="1"/>
  <c r="DG226" i="13"/>
  <c r="A226" i="13" s="1"/>
  <c r="DG225" i="13"/>
  <c r="A225" i="13" s="1"/>
  <c r="DG224" i="13"/>
  <c r="A224" i="13" s="1"/>
  <c r="DG223" i="13"/>
  <c r="A223" i="13" s="1"/>
  <c r="DG222" i="13"/>
  <c r="A222" i="13" s="1"/>
  <c r="DG221" i="13"/>
  <c r="A221" i="13" s="1"/>
  <c r="DG220" i="13"/>
  <c r="A220" i="13" s="1"/>
  <c r="DG219" i="13"/>
  <c r="A219" i="13" s="1"/>
  <c r="DG218" i="13"/>
  <c r="A218" i="13" s="1"/>
  <c r="DG217" i="13"/>
  <c r="A217" i="13" s="1"/>
  <c r="DG216" i="13"/>
  <c r="A216" i="13" s="1"/>
  <c r="DG215" i="13"/>
  <c r="A215" i="13" s="1"/>
  <c r="DG214" i="13"/>
  <c r="DG213" i="13"/>
  <c r="A213" i="13" s="1"/>
  <c r="DG212" i="13"/>
  <c r="A212" i="13" s="1"/>
  <c r="DG211" i="13"/>
  <c r="A211" i="13" s="1"/>
  <c r="DG210" i="13"/>
  <c r="A210" i="13" s="1"/>
  <c r="DG209" i="13"/>
  <c r="A209" i="13" s="1"/>
  <c r="DG208" i="13"/>
  <c r="A208" i="13" s="1"/>
  <c r="DG207" i="13"/>
  <c r="A207" i="13" s="1"/>
  <c r="DG206" i="13"/>
  <c r="A206" i="13" s="1"/>
  <c r="DG205" i="13"/>
  <c r="A205" i="13" s="1"/>
  <c r="DG204" i="13"/>
  <c r="A204" i="13" s="1"/>
  <c r="DG203" i="13"/>
  <c r="A203" i="13" s="1"/>
  <c r="DG202" i="13"/>
  <c r="A202" i="13" s="1"/>
  <c r="DG201" i="13"/>
  <c r="A201" i="13" s="1"/>
  <c r="DG200" i="13"/>
  <c r="A200" i="13" s="1"/>
  <c r="DG199" i="13"/>
  <c r="A199" i="13" s="1"/>
  <c r="DG198" i="13"/>
  <c r="A198" i="13" s="1"/>
  <c r="DG197" i="13"/>
  <c r="A197" i="13" s="1"/>
  <c r="DG196" i="13"/>
  <c r="A196" i="13" s="1"/>
  <c r="DG195" i="13"/>
  <c r="A195" i="13" s="1"/>
  <c r="DG194" i="13"/>
  <c r="A194" i="13" s="1"/>
  <c r="DG193" i="13"/>
  <c r="A193" i="13" s="1"/>
  <c r="DG192" i="13"/>
  <c r="A192" i="13" s="1"/>
  <c r="DG191" i="13"/>
  <c r="A191" i="13" s="1"/>
  <c r="DG190" i="13"/>
  <c r="DG189" i="13"/>
  <c r="A189" i="13" s="1"/>
  <c r="DG188" i="13"/>
  <c r="A188" i="13" s="1"/>
  <c r="DG187" i="13"/>
  <c r="A187" i="13" s="1"/>
  <c r="DG186" i="13"/>
  <c r="A186" i="13" s="1"/>
  <c r="DG185" i="13"/>
  <c r="A185" i="13" s="1"/>
  <c r="DG184" i="13"/>
  <c r="A184" i="13" s="1"/>
  <c r="DG183" i="13"/>
  <c r="A183" i="13" s="1"/>
  <c r="DG182" i="13"/>
  <c r="A182" i="13" s="1"/>
  <c r="DG181" i="13"/>
  <c r="A181" i="13" s="1"/>
  <c r="DG180" i="13"/>
  <c r="A180" i="13" s="1"/>
  <c r="DG179" i="13"/>
  <c r="A179" i="13" s="1"/>
  <c r="DG178" i="13"/>
  <c r="A178" i="13" s="1"/>
  <c r="DG177" i="13"/>
  <c r="A177" i="13" s="1"/>
  <c r="DG176" i="13"/>
  <c r="A176" i="13" s="1"/>
  <c r="DG175" i="13"/>
  <c r="A175" i="13" s="1"/>
  <c r="DG174" i="13"/>
  <c r="A174" i="13" s="1"/>
  <c r="DG173" i="13"/>
  <c r="A173" i="13" s="1"/>
  <c r="DG172" i="13"/>
  <c r="A172" i="13" s="1"/>
  <c r="DG171" i="13"/>
  <c r="A171" i="13" s="1"/>
  <c r="DG170" i="13"/>
  <c r="A170" i="13" s="1"/>
  <c r="DG169" i="13"/>
  <c r="A169" i="13" s="1"/>
  <c r="DG168" i="13"/>
  <c r="A168" i="13" s="1"/>
  <c r="DG167" i="13"/>
  <c r="A167" i="13" s="1"/>
  <c r="DG166" i="13"/>
  <c r="DG165" i="13"/>
  <c r="A165" i="13" s="1"/>
  <c r="DG164" i="13"/>
  <c r="A164" i="13" s="1"/>
  <c r="DG163" i="13"/>
  <c r="A163" i="13" s="1"/>
  <c r="DG162" i="13"/>
  <c r="A162" i="13" s="1"/>
  <c r="DG161" i="13"/>
  <c r="A161" i="13" s="1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L276" i="8"/>
  <c r="K276" i="8"/>
  <c r="J276" i="8"/>
  <c r="I276" i="8"/>
  <c r="H276" i="8"/>
  <c r="G276" i="8"/>
  <c r="AD257" i="8"/>
  <c r="AE257" i="8" s="1"/>
  <c r="M257" i="8"/>
  <c r="N257" i="8" s="1"/>
  <c r="CM256" i="8"/>
  <c r="CL256" i="8"/>
  <c r="CK256" i="8"/>
  <c r="CJ256" i="8"/>
  <c r="CI256" i="8"/>
  <c r="CH256" i="8"/>
  <c r="CG256" i="8"/>
  <c r="CF256" i="8"/>
  <c r="CE256" i="8"/>
  <c r="CE277" i="8" s="1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S277" i="8" s="1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G277" i="8" s="1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U277" i="8" s="1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I277" i="8" s="1"/>
  <c r="AH256" i="8"/>
  <c r="AG256" i="8"/>
  <c r="AF256" i="8"/>
  <c r="AC256" i="8"/>
  <c r="AB256" i="8"/>
  <c r="AA256" i="8"/>
  <c r="Z256" i="8"/>
  <c r="Y256" i="8"/>
  <c r="X256" i="8"/>
  <c r="W256" i="8"/>
  <c r="V256" i="8"/>
  <c r="U256" i="8"/>
  <c r="U277" i="8" s="1"/>
  <c r="T256" i="8"/>
  <c r="S256" i="8"/>
  <c r="R256" i="8"/>
  <c r="Q256" i="8"/>
  <c r="P256" i="8"/>
  <c r="O256" i="8"/>
  <c r="L256" i="8"/>
  <c r="K256" i="8"/>
  <c r="J256" i="8"/>
  <c r="I256" i="8"/>
  <c r="H256" i="8"/>
  <c r="G256" i="8"/>
  <c r="M256" i="8" s="1"/>
  <c r="AE255" i="8"/>
  <c r="AE256" i="8" s="1"/>
  <c r="AD255" i="8"/>
  <c r="N256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L253" i="8"/>
  <c r="K253" i="8"/>
  <c r="J253" i="8"/>
  <c r="I253" i="8"/>
  <c r="H253" i="8"/>
  <c r="G253" i="8"/>
  <c r="AD240" i="8"/>
  <c r="AE240" i="8" s="1"/>
  <c r="M240" i="8"/>
  <c r="N240" i="8" s="1"/>
  <c r="CM239" i="8"/>
  <c r="CL239" i="8"/>
  <c r="CL254" i="8" s="1"/>
  <c r="CK239" i="8"/>
  <c r="CK254" i="8" s="1"/>
  <c r="CJ239" i="8"/>
  <c r="CI239" i="8"/>
  <c r="CH239" i="8"/>
  <c r="CH254" i="8" s="1"/>
  <c r="CG239" i="8"/>
  <c r="CG254" i="8" s="1"/>
  <c r="CF239" i="8"/>
  <c r="CE239" i="8"/>
  <c r="CD239" i="8"/>
  <c r="CC239" i="8"/>
  <c r="CB239" i="8"/>
  <c r="CA239" i="8"/>
  <c r="BZ239" i="8"/>
  <c r="BZ254" i="8" s="1"/>
  <c r="BY239" i="8"/>
  <c r="BY254" i="8" s="1"/>
  <c r="BX239" i="8"/>
  <c r="BW239" i="8"/>
  <c r="BV239" i="8"/>
  <c r="BV254" i="8" s="1"/>
  <c r="BU239" i="8"/>
  <c r="BU254" i="8" s="1"/>
  <c r="BT239" i="8"/>
  <c r="BS239" i="8"/>
  <c r="BR239" i="8"/>
  <c r="BQ239" i="8"/>
  <c r="BQ254" i="8" s="1"/>
  <c r="BP239" i="8"/>
  <c r="BO239" i="8"/>
  <c r="BN239" i="8"/>
  <c r="BN254" i="8" s="1"/>
  <c r="BM239" i="8"/>
  <c r="BM254" i="8" s="1"/>
  <c r="BL239" i="8"/>
  <c r="BK239" i="8"/>
  <c r="BJ239" i="8"/>
  <c r="BJ254" i="8" s="1"/>
  <c r="BI239" i="8"/>
  <c r="BI254" i="8" s="1"/>
  <c r="BH239" i="8"/>
  <c r="BG239" i="8"/>
  <c r="BF239" i="8"/>
  <c r="BE239" i="8"/>
  <c r="BE254" i="8" s="1"/>
  <c r="BD239" i="8"/>
  <c r="BC239" i="8"/>
  <c r="BB239" i="8"/>
  <c r="BB254" i="8" s="1"/>
  <c r="BA239" i="8"/>
  <c r="BA254" i="8" s="1"/>
  <c r="AZ239" i="8"/>
  <c r="AY239" i="8"/>
  <c r="AX239" i="8"/>
  <c r="AX254" i="8" s="1"/>
  <c r="AW239" i="8"/>
  <c r="AW254" i="8" s="1"/>
  <c r="AV239" i="8"/>
  <c r="AU239" i="8"/>
  <c r="AT239" i="8"/>
  <c r="AS239" i="8"/>
  <c r="AS254" i="8" s="1"/>
  <c r="AR239" i="8"/>
  <c r="AQ239" i="8"/>
  <c r="AP239" i="8"/>
  <c r="AP254" i="8" s="1"/>
  <c r="AO239" i="8"/>
  <c r="AO254" i="8" s="1"/>
  <c r="AN239" i="8"/>
  <c r="AM239" i="8"/>
  <c r="AL239" i="8"/>
  <c r="AL254" i="8" s="1"/>
  <c r="AK239" i="8"/>
  <c r="AK254" i="8" s="1"/>
  <c r="AJ239" i="8"/>
  <c r="AI239" i="8"/>
  <c r="AH239" i="8"/>
  <c r="AG239" i="8"/>
  <c r="AG254" i="8" s="1"/>
  <c r="AF239" i="8"/>
  <c r="AC239" i="8"/>
  <c r="AB239" i="8"/>
  <c r="AB254" i="8" s="1"/>
  <c r="AA239" i="8"/>
  <c r="Z239" i="8"/>
  <c r="Y239" i="8"/>
  <c r="X239" i="8"/>
  <c r="X254" i="8" s="1"/>
  <c r="W239" i="8"/>
  <c r="V239" i="8"/>
  <c r="U239" i="8"/>
  <c r="U254" i="8" s="1"/>
  <c r="T239" i="8"/>
  <c r="T254" i="8" s="1"/>
  <c r="S239" i="8"/>
  <c r="R239" i="8"/>
  <c r="Q239" i="8"/>
  <c r="P239" i="8"/>
  <c r="P254" i="8" s="1"/>
  <c r="O239" i="8"/>
  <c r="L239" i="8"/>
  <c r="K239" i="8"/>
  <c r="J239" i="8"/>
  <c r="J254" i="8" s="1"/>
  <c r="I239" i="8"/>
  <c r="H239" i="8"/>
  <c r="G239" i="8"/>
  <c r="AD229" i="8"/>
  <c r="AE229" i="8" s="1"/>
  <c r="M229" i="8"/>
  <c r="N229" i="8" s="1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L227" i="8"/>
  <c r="K227" i="8"/>
  <c r="J227" i="8"/>
  <c r="I227" i="8"/>
  <c r="H227" i="8"/>
  <c r="G227" i="8"/>
  <c r="AD219" i="8"/>
  <c r="AE219" i="8" s="1"/>
  <c r="M219" i="8"/>
  <c r="N219" i="8" s="1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C218" i="8"/>
  <c r="AB218" i="8"/>
  <c r="AA218" i="8"/>
  <c r="Z218" i="8"/>
  <c r="Y218" i="8"/>
  <c r="Y228" i="8" s="1"/>
  <c r="X218" i="8"/>
  <c r="W218" i="8"/>
  <c r="V218" i="8"/>
  <c r="U218" i="8"/>
  <c r="T218" i="8"/>
  <c r="S218" i="8"/>
  <c r="R218" i="8"/>
  <c r="Q218" i="8"/>
  <c r="P218" i="8"/>
  <c r="O218" i="8"/>
  <c r="L218" i="8"/>
  <c r="K218" i="8"/>
  <c r="J218" i="8"/>
  <c r="I218" i="8"/>
  <c r="H218" i="8"/>
  <c r="G218" i="8"/>
  <c r="AD205" i="8"/>
  <c r="AE205" i="8" s="1"/>
  <c r="M205" i="8"/>
  <c r="N205" i="8" s="1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L203" i="8"/>
  <c r="K203" i="8"/>
  <c r="J203" i="8"/>
  <c r="I203" i="8"/>
  <c r="H203" i="8"/>
  <c r="G203" i="8"/>
  <c r="AD190" i="8"/>
  <c r="AE190" i="8" s="1"/>
  <c r="M190" i="8"/>
  <c r="N190" i="8" s="1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C189" i="8"/>
  <c r="AB189" i="8"/>
  <c r="AA189" i="8"/>
  <c r="Z189" i="8"/>
  <c r="Y189" i="8"/>
  <c r="X189" i="8"/>
  <c r="W189" i="8"/>
  <c r="V189" i="8"/>
  <c r="U189" i="8"/>
  <c r="T189" i="8"/>
  <c r="T204" i="8" s="1"/>
  <c r="S189" i="8"/>
  <c r="R189" i="8"/>
  <c r="Q189" i="8"/>
  <c r="P189" i="8"/>
  <c r="O189" i="8"/>
  <c r="L189" i="8"/>
  <c r="K189" i="8"/>
  <c r="J189" i="8"/>
  <c r="I189" i="8"/>
  <c r="H189" i="8"/>
  <c r="G189" i="8"/>
  <c r="AD178" i="8"/>
  <c r="AE178" i="8" s="1"/>
  <c r="M178" i="8"/>
  <c r="N178" i="8" s="1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L176" i="8"/>
  <c r="K176" i="8"/>
  <c r="J176" i="8"/>
  <c r="I176" i="8"/>
  <c r="H176" i="8"/>
  <c r="G176" i="8"/>
  <c r="AD166" i="8"/>
  <c r="AE166" i="8" s="1"/>
  <c r="M166" i="8"/>
  <c r="N166" i="8" s="1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S177" i="8" s="1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G177" i="8" s="1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U177" i="8" s="1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C165" i="8"/>
  <c r="AB165" i="8"/>
  <c r="AA165" i="8"/>
  <c r="Z165" i="8"/>
  <c r="Y165" i="8"/>
  <c r="X165" i="8"/>
  <c r="W165" i="8"/>
  <c r="V165" i="8"/>
  <c r="U165" i="8"/>
  <c r="U177" i="8" s="1"/>
  <c r="T165" i="8"/>
  <c r="S165" i="8"/>
  <c r="R165" i="8"/>
  <c r="Q165" i="8"/>
  <c r="P165" i="8"/>
  <c r="O165" i="8"/>
  <c r="L165" i="8"/>
  <c r="K165" i="8"/>
  <c r="J165" i="8"/>
  <c r="I165" i="8"/>
  <c r="H165" i="8"/>
  <c r="G165" i="8"/>
  <c r="AD147" i="8"/>
  <c r="AE147" i="8" s="1"/>
  <c r="M147" i="8"/>
  <c r="N147" i="8" s="1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L145" i="8"/>
  <c r="K145" i="8"/>
  <c r="J145" i="8"/>
  <c r="I145" i="8"/>
  <c r="H145" i="8"/>
  <c r="G145" i="8"/>
  <c r="AD131" i="8"/>
  <c r="AE131" i="8" s="1"/>
  <c r="M131" i="8"/>
  <c r="N131" i="8" s="1"/>
  <c r="CM130" i="8"/>
  <c r="CL130" i="8"/>
  <c r="CK130" i="8"/>
  <c r="CJ130" i="8"/>
  <c r="CI130" i="8"/>
  <c r="CH130" i="8"/>
  <c r="CG130" i="8"/>
  <c r="CF130" i="8"/>
  <c r="CE130" i="8"/>
  <c r="CD130" i="8"/>
  <c r="CC130" i="8"/>
  <c r="CC146" i="8" s="1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Q146" i="8" s="1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E146" i="8" s="1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S146" i="8" s="1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G146" i="8" s="1"/>
  <c r="AF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L130" i="8"/>
  <c r="K130" i="8"/>
  <c r="J130" i="8"/>
  <c r="I130" i="8"/>
  <c r="H130" i="8"/>
  <c r="G130" i="8"/>
  <c r="AD90" i="8"/>
  <c r="AE90" i="8" s="1"/>
  <c r="M90" i="8"/>
  <c r="N90" i="8" s="1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L88" i="8"/>
  <c r="K88" i="8"/>
  <c r="J88" i="8"/>
  <c r="I88" i="8"/>
  <c r="H88" i="8"/>
  <c r="G88" i="8"/>
  <c r="AD83" i="8"/>
  <c r="AE83" i="8" s="1"/>
  <c r="M83" i="8"/>
  <c r="N83" i="8" s="1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L82" i="8"/>
  <c r="K82" i="8"/>
  <c r="J82" i="8"/>
  <c r="I82" i="8"/>
  <c r="H82" i="8"/>
  <c r="G82" i="8"/>
  <c r="AD41" i="8"/>
  <c r="AE41" i="8" s="1"/>
  <c r="M41" i="8"/>
  <c r="N41" i="8" s="1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L39" i="8"/>
  <c r="K39" i="8"/>
  <c r="J39" i="8"/>
  <c r="I39" i="8"/>
  <c r="H39" i="8"/>
  <c r="G39" i="8"/>
  <c r="AD26" i="8"/>
  <c r="AE26" i="8" s="1"/>
  <c r="M26" i="8"/>
  <c r="N26" i="8" s="1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L25" i="8"/>
  <c r="K25" i="8"/>
  <c r="J25" i="8"/>
  <c r="I25" i="8"/>
  <c r="H25" i="8"/>
  <c r="G25" i="8"/>
  <c r="AD3" i="8"/>
  <c r="AE3" i="8" s="1"/>
  <c r="M3" i="8"/>
  <c r="N3" i="8" s="1"/>
  <c r="H254" i="8" l="1"/>
  <c r="V254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E276" i="8"/>
  <c r="N276" i="8"/>
  <c r="M276" i="8"/>
  <c r="L254" i="8"/>
  <c r="AN254" i="8"/>
  <c r="AZ254" i="8"/>
  <c r="BL254" i="8"/>
  <c r="BX254" i="8"/>
  <c r="Q254" i="8"/>
  <c r="AC254" i="8"/>
  <c r="CC254" i="8"/>
  <c r="AJ254" i="8"/>
  <c r="AV254" i="8"/>
  <c r="BH254" i="8"/>
  <c r="BT254" i="8"/>
  <c r="CF254" i="8"/>
  <c r="AF254" i="8"/>
  <c r="AR254" i="8"/>
  <c r="BD254" i="8"/>
  <c r="BP254" i="8"/>
  <c r="CB254" i="8"/>
  <c r="AH254" i="8"/>
  <c r="AT254" i="8"/>
  <c r="BF254" i="8"/>
  <c r="BR254" i="8"/>
  <c r="CD254" i="8"/>
  <c r="CJ254" i="8"/>
  <c r="Z254" i="8"/>
  <c r="R254" i="8"/>
  <c r="Y254" i="8"/>
  <c r="K204" i="8"/>
  <c r="V177" i="8"/>
  <c r="N239" i="8"/>
  <c r="M239" i="8" s="1"/>
  <c r="N253" i="8"/>
  <c r="T146" i="8"/>
  <c r="AE253" i="8"/>
  <c r="BR146" i="8"/>
  <c r="AT146" i="8"/>
  <c r="AB40" i="8"/>
  <c r="BF146" i="8"/>
  <c r="S177" i="8"/>
  <c r="AK228" i="8"/>
  <c r="BI228" i="8"/>
  <c r="CG228" i="8"/>
  <c r="AE239" i="8"/>
  <c r="BA228" i="8"/>
  <c r="BY228" i="8"/>
  <c r="AS228" i="8"/>
  <c r="BQ228" i="8"/>
  <c r="N227" i="8"/>
  <c r="X146" i="8"/>
  <c r="AL146" i="8"/>
  <c r="AX146" i="8"/>
  <c r="BJ146" i="8"/>
  <c r="BV146" i="8"/>
  <c r="CH146" i="8"/>
  <c r="Z177" i="8"/>
  <c r="P204" i="8"/>
  <c r="AB204" i="8"/>
  <c r="AP204" i="8"/>
  <c r="BB204" i="8"/>
  <c r="BN204" i="8"/>
  <c r="BZ204" i="8"/>
  <c r="CL204" i="8"/>
  <c r="AE227" i="8"/>
  <c r="AD227" i="8" s="1"/>
  <c r="N218" i="8"/>
  <c r="M218" i="8" s="1"/>
  <c r="AD18" i="9" s="1"/>
  <c r="L204" i="8"/>
  <c r="V146" i="8"/>
  <c r="I146" i="8"/>
  <c r="AK146" i="8"/>
  <c r="AW146" i="8"/>
  <c r="BI146" i="8"/>
  <c r="BU146" i="8"/>
  <c r="CG146" i="8"/>
  <c r="K177" i="8"/>
  <c r="AM177" i="8"/>
  <c r="AY177" i="8"/>
  <c r="BK177" i="8"/>
  <c r="BW177" i="8"/>
  <c r="CI177" i="8"/>
  <c r="J177" i="8"/>
  <c r="BH146" i="8"/>
  <c r="AO146" i="8"/>
  <c r="BA146" i="8"/>
  <c r="BM146" i="8"/>
  <c r="BY146" i="8"/>
  <c r="CK146" i="8"/>
  <c r="Q177" i="8"/>
  <c r="AE218" i="8"/>
  <c r="AD218" i="8" s="1"/>
  <c r="J18" i="9" s="1"/>
  <c r="AJ146" i="8"/>
  <c r="H204" i="8"/>
  <c r="H146" i="8"/>
  <c r="AV146" i="8"/>
  <c r="X277" i="8"/>
  <c r="AT204" i="8"/>
  <c r="BF204" i="8"/>
  <c r="BR204" i="8"/>
  <c r="CD204" i="8"/>
  <c r="AH204" i="8"/>
  <c r="N203" i="8"/>
  <c r="M203" i="8" s="1"/>
  <c r="AD16" i="9" s="1"/>
  <c r="AE203" i="8"/>
  <c r="AD203" i="8" s="1"/>
  <c r="J16" i="9" s="1"/>
  <c r="N189" i="8"/>
  <c r="M189" i="8" s="1"/>
  <c r="L146" i="8"/>
  <c r="Z146" i="8"/>
  <c r="P146" i="8"/>
  <c r="AB146" i="8"/>
  <c r="R177" i="8"/>
  <c r="AE189" i="8"/>
  <c r="R146" i="8"/>
  <c r="AF146" i="8"/>
  <c r="AR146" i="8"/>
  <c r="BD146" i="8"/>
  <c r="BP146" i="8"/>
  <c r="CB146" i="8"/>
  <c r="AQ177" i="8"/>
  <c r="BC177" i="8"/>
  <c r="BO177" i="8"/>
  <c r="CA177" i="8"/>
  <c r="CM177" i="8"/>
  <c r="CE177" i="8"/>
  <c r="AI177" i="8"/>
  <c r="N176" i="8"/>
  <c r="M176" i="8" s="1"/>
  <c r="AD13" i="9" s="1"/>
  <c r="W177" i="8"/>
  <c r="Y177" i="8"/>
  <c r="O177" i="8"/>
  <c r="AA177" i="8"/>
  <c r="AC177" i="8"/>
  <c r="AE176" i="8"/>
  <c r="U146" i="8"/>
  <c r="BT146" i="8"/>
  <c r="N165" i="8"/>
  <c r="M165" i="8" s="1"/>
  <c r="AE165" i="8"/>
  <c r="AD165" i="8" s="1"/>
  <c r="CD146" i="8"/>
  <c r="CF146" i="8"/>
  <c r="AN146" i="8"/>
  <c r="AZ146" i="8"/>
  <c r="BL146" i="8"/>
  <c r="BX146" i="8"/>
  <c r="CJ146" i="8"/>
  <c r="BB146" i="8"/>
  <c r="BN146" i="8"/>
  <c r="BZ146" i="8"/>
  <c r="CL146" i="8"/>
  <c r="AP146" i="8"/>
  <c r="AH146" i="8"/>
  <c r="Y146" i="8"/>
  <c r="AC146" i="8"/>
  <c r="Q146" i="8"/>
  <c r="N145" i="8"/>
  <c r="AE145" i="8"/>
  <c r="AD145" i="8" s="1"/>
  <c r="J10" i="9" s="1"/>
  <c r="N130" i="8"/>
  <c r="AE130" i="8"/>
  <c r="AD130" i="8" s="1"/>
  <c r="P277" i="8"/>
  <c r="Q277" i="8"/>
  <c r="BI89" i="8"/>
  <c r="BY89" i="8"/>
  <c r="N88" i="8"/>
  <c r="I277" i="8"/>
  <c r="AE88" i="8"/>
  <c r="AD88" i="8" s="1"/>
  <c r="BT204" i="8"/>
  <c r="H277" i="8"/>
  <c r="CF204" i="8"/>
  <c r="AV204" i="8"/>
  <c r="N82" i="8"/>
  <c r="BE228" i="8"/>
  <c r="AE82" i="8"/>
  <c r="N39" i="8"/>
  <c r="M39" i="8" s="1"/>
  <c r="L40" i="8"/>
  <c r="CB277" i="8"/>
  <c r="BU228" i="8"/>
  <c r="AN204" i="8"/>
  <c r="BL204" i="8"/>
  <c r="CJ204" i="8"/>
  <c r="AE39" i="8"/>
  <c r="AD39" i="8" s="1"/>
  <c r="CK228" i="8"/>
  <c r="S89" i="8"/>
  <c r="AS89" i="8"/>
  <c r="BE89" i="8"/>
  <c r="AF204" i="8"/>
  <c r="BD204" i="8"/>
  <c r="CB204" i="8"/>
  <c r="U89" i="8"/>
  <c r="AN40" i="8"/>
  <c r="AZ40" i="8"/>
  <c r="BL40" i="8"/>
  <c r="BX40" i="8"/>
  <c r="CJ40" i="8"/>
  <c r="N25" i="8"/>
  <c r="Q89" i="8"/>
  <c r="AC89" i="8"/>
  <c r="W204" i="8"/>
  <c r="U228" i="8"/>
  <c r="AI228" i="8"/>
  <c r="AU228" i="8"/>
  <c r="BG228" i="8"/>
  <c r="BS228" i="8"/>
  <c r="CE228" i="8"/>
  <c r="AE25" i="8"/>
  <c r="AD25" i="8" s="1"/>
  <c r="H40" i="8"/>
  <c r="T40" i="8"/>
  <c r="AZ204" i="8"/>
  <c r="AK40" i="8"/>
  <c r="AW40" i="8"/>
  <c r="BI40" i="8"/>
  <c r="BU40" i="8"/>
  <c r="CG40" i="8"/>
  <c r="I89" i="8"/>
  <c r="AO228" i="8"/>
  <c r="X40" i="8"/>
  <c r="BU89" i="8"/>
  <c r="BP204" i="8"/>
  <c r="Y89" i="8"/>
  <c r="S204" i="8"/>
  <c r="J277" i="8"/>
  <c r="R228" i="8"/>
  <c r="AF228" i="8"/>
  <c r="AR228" i="8"/>
  <c r="BD228" i="8"/>
  <c r="BP228" i="8"/>
  <c r="CB228" i="8"/>
  <c r="AQ279" i="8"/>
  <c r="BO279" i="8"/>
  <c r="CA279" i="8"/>
  <c r="CM279" i="8"/>
  <c r="AO40" i="8"/>
  <c r="BA40" i="8"/>
  <c r="BM40" i="8"/>
  <c r="BY40" i="8"/>
  <c r="CK40" i="8"/>
  <c r="BC279" i="8"/>
  <c r="R279" i="8"/>
  <c r="AF279" i="8"/>
  <c r="AR279" i="8"/>
  <c r="BD279" i="8"/>
  <c r="BP279" i="8"/>
  <c r="CB279" i="8"/>
  <c r="O89" i="8"/>
  <c r="AA89" i="8"/>
  <c r="AO89" i="8"/>
  <c r="CK89" i="8"/>
  <c r="AJ204" i="8"/>
  <c r="AI279" i="8"/>
  <c r="AU279" i="8"/>
  <c r="BG279" i="8"/>
  <c r="BS279" i="8"/>
  <c r="CE279" i="8"/>
  <c r="AF40" i="8"/>
  <c r="AR40" i="8"/>
  <c r="BD40" i="8"/>
  <c r="BP40" i="8"/>
  <c r="CB40" i="8"/>
  <c r="X177" i="8"/>
  <c r="L228" i="8"/>
  <c r="AM228" i="8"/>
  <c r="AY228" i="8"/>
  <c r="BK228" i="8"/>
  <c r="BW228" i="8"/>
  <c r="CI228" i="8"/>
  <c r="Y277" i="8"/>
  <c r="AM277" i="8"/>
  <c r="AY277" i="8"/>
  <c r="BK277" i="8"/>
  <c r="BW277" i="8"/>
  <c r="CI277" i="8"/>
  <c r="I279" i="8"/>
  <c r="AJ279" i="8"/>
  <c r="AV279" i="8"/>
  <c r="BH279" i="8"/>
  <c r="BT279" i="8"/>
  <c r="CF279" i="8"/>
  <c r="AG40" i="8"/>
  <c r="AS40" i="8"/>
  <c r="BE40" i="8"/>
  <c r="BQ40" i="8"/>
  <c r="CC40" i="8"/>
  <c r="Z89" i="8"/>
  <c r="AN89" i="8"/>
  <c r="AZ89" i="8"/>
  <c r="BL89" i="8"/>
  <c r="BX89" i="8"/>
  <c r="CJ89" i="8"/>
  <c r="Z228" i="8"/>
  <c r="AN228" i="8"/>
  <c r="AZ228" i="8"/>
  <c r="BL228" i="8"/>
  <c r="BX228" i="8"/>
  <c r="CJ228" i="8"/>
  <c r="Z277" i="8"/>
  <c r="AN277" i="8"/>
  <c r="AZ277" i="8"/>
  <c r="BL277" i="8"/>
  <c r="BX277" i="8"/>
  <c r="CJ277" i="8"/>
  <c r="V279" i="8"/>
  <c r="W279" i="8"/>
  <c r="AK279" i="8"/>
  <c r="AW279" i="8"/>
  <c r="BI279" i="8"/>
  <c r="BU279" i="8"/>
  <c r="CG279" i="8"/>
  <c r="BA89" i="8"/>
  <c r="BM89" i="8"/>
  <c r="V204" i="8"/>
  <c r="BH204" i="8"/>
  <c r="U204" i="8"/>
  <c r="BM228" i="8"/>
  <c r="H228" i="8"/>
  <c r="T177" i="8"/>
  <c r="I204" i="8"/>
  <c r="AM279" i="8"/>
  <c r="AY279" i="8"/>
  <c r="BK279" i="8"/>
  <c r="BW279" i="8"/>
  <c r="CI279" i="8"/>
  <c r="J40" i="8"/>
  <c r="AJ40" i="8"/>
  <c r="AV40" i="8"/>
  <c r="BH40" i="8"/>
  <c r="BT40" i="8"/>
  <c r="CF40" i="8"/>
  <c r="P177" i="8"/>
  <c r="AB177" i="8"/>
  <c r="X204" i="8"/>
  <c r="AL204" i="8"/>
  <c r="AX204" i="8"/>
  <c r="BJ204" i="8"/>
  <c r="BV204" i="8"/>
  <c r="CH204" i="8"/>
  <c r="Q228" i="8"/>
  <c r="AC228" i="8"/>
  <c r="AQ228" i="8"/>
  <c r="BC228" i="8"/>
  <c r="BO228" i="8"/>
  <c r="CA228" i="8"/>
  <c r="CM228" i="8"/>
  <c r="AC277" i="8"/>
  <c r="AQ277" i="8"/>
  <c r="BC277" i="8"/>
  <c r="BO277" i="8"/>
  <c r="CA277" i="8"/>
  <c r="CM277" i="8"/>
  <c r="Z279" i="8"/>
  <c r="AZ279" i="8"/>
  <c r="BX279" i="8"/>
  <c r="K40" i="8"/>
  <c r="AF89" i="8"/>
  <c r="BD89" i="8"/>
  <c r="BP89" i="8"/>
  <c r="R277" i="8"/>
  <c r="AF277" i="8"/>
  <c r="AR277" i="8"/>
  <c r="BD277" i="8"/>
  <c r="BP277" i="8"/>
  <c r="AN279" i="8"/>
  <c r="BL279" i="8"/>
  <c r="CJ279" i="8"/>
  <c r="R89" i="8"/>
  <c r="AR89" i="8"/>
  <c r="CB89" i="8"/>
  <c r="O279" i="8"/>
  <c r="AA279" i="8"/>
  <c r="AO279" i="8"/>
  <c r="BA279" i="8"/>
  <c r="BM279" i="8"/>
  <c r="BY279" i="8"/>
  <c r="CK279" i="8"/>
  <c r="AG89" i="8"/>
  <c r="BQ89" i="8"/>
  <c r="CC89" i="8"/>
  <c r="Z204" i="8"/>
  <c r="BX204" i="8"/>
  <c r="Y204" i="8"/>
  <c r="AG228" i="8"/>
  <c r="CC228" i="8"/>
  <c r="J146" i="8"/>
  <c r="O204" i="8"/>
  <c r="AA204" i="8"/>
  <c r="T277" i="8"/>
  <c r="AJ89" i="8"/>
  <c r="BH89" i="8"/>
  <c r="CF89" i="8"/>
  <c r="V228" i="8"/>
  <c r="AV228" i="8"/>
  <c r="BT228" i="8"/>
  <c r="V277" i="8"/>
  <c r="AV277" i="8"/>
  <c r="BT277" i="8"/>
  <c r="K146" i="8"/>
  <c r="V89" i="8"/>
  <c r="AV89" i="8"/>
  <c r="BT89" i="8"/>
  <c r="I177" i="8"/>
  <c r="I228" i="8"/>
  <c r="AJ228" i="8"/>
  <c r="BH228" i="8"/>
  <c r="CF228" i="8"/>
  <c r="AJ277" i="8"/>
  <c r="BH277" i="8"/>
  <c r="CF277" i="8"/>
  <c r="S279" i="8"/>
  <c r="AG279" i="8"/>
  <c r="AS279" i="8"/>
  <c r="BE279" i="8"/>
  <c r="BQ279" i="8"/>
  <c r="CC279" i="8"/>
  <c r="P40" i="8"/>
  <c r="J89" i="8"/>
  <c r="W89" i="8"/>
  <c r="AK89" i="8"/>
  <c r="AW89" i="8"/>
  <c r="CG89" i="8"/>
  <c r="R204" i="8"/>
  <c r="AR204" i="8"/>
  <c r="Q204" i="8"/>
  <c r="AC204" i="8"/>
  <c r="AW228" i="8"/>
  <c r="R40" i="8"/>
  <c r="G40" i="8"/>
  <c r="O40" i="8"/>
  <c r="W40" i="8"/>
  <c r="AA40" i="8"/>
  <c r="M88" i="8"/>
  <c r="K89" i="8"/>
  <c r="P89" i="8"/>
  <c r="T89" i="8"/>
  <c r="X89" i="8"/>
  <c r="AB89" i="8"/>
  <c r="AD82" i="8"/>
  <c r="J6" i="9" s="1"/>
  <c r="V40" i="8"/>
  <c r="G146" i="8"/>
  <c r="J279" i="8"/>
  <c r="S40" i="8"/>
  <c r="K279" i="8"/>
  <c r="P279" i="8"/>
  <c r="T279" i="8"/>
  <c r="X279" i="8"/>
  <c r="AB279" i="8"/>
  <c r="AH40" i="8"/>
  <c r="AL40" i="8"/>
  <c r="AP40" i="8"/>
  <c r="AT40" i="8"/>
  <c r="AX40" i="8"/>
  <c r="BB40" i="8"/>
  <c r="BF40" i="8"/>
  <c r="BJ40" i="8"/>
  <c r="BN40" i="8"/>
  <c r="BR40" i="8"/>
  <c r="BV40" i="8"/>
  <c r="BZ40" i="8"/>
  <c r="CD40" i="8"/>
  <c r="CH40" i="8"/>
  <c r="CL40" i="8"/>
  <c r="H89" i="8"/>
  <c r="L89" i="8"/>
  <c r="AH89" i="8"/>
  <c r="AL89" i="8"/>
  <c r="AP89" i="8"/>
  <c r="AT89" i="8"/>
  <c r="AX89" i="8"/>
  <c r="BB89" i="8"/>
  <c r="BF89" i="8"/>
  <c r="BJ89" i="8"/>
  <c r="BN89" i="8"/>
  <c r="BR89" i="8"/>
  <c r="BV89" i="8"/>
  <c r="BZ89" i="8"/>
  <c r="CD89" i="8"/>
  <c r="CH89" i="8"/>
  <c r="CL89" i="8"/>
  <c r="O146" i="8"/>
  <c r="S146" i="8"/>
  <c r="W146" i="8"/>
  <c r="AA146" i="8"/>
  <c r="AD176" i="8"/>
  <c r="J13" i="9" s="1"/>
  <c r="Z40" i="8"/>
  <c r="AD239" i="8"/>
  <c r="H279" i="8"/>
  <c r="L279" i="8"/>
  <c r="Q279" i="8"/>
  <c r="U279" i="8"/>
  <c r="Y279" i="8"/>
  <c r="AC279" i="8"/>
  <c r="AH279" i="8"/>
  <c r="AL279" i="8"/>
  <c r="AP279" i="8"/>
  <c r="AT279" i="8"/>
  <c r="AX279" i="8"/>
  <c r="BB279" i="8"/>
  <c r="BF279" i="8"/>
  <c r="BJ279" i="8"/>
  <c r="BN279" i="8"/>
  <c r="BR279" i="8"/>
  <c r="BV279" i="8"/>
  <c r="BZ279" i="8"/>
  <c r="CD279" i="8"/>
  <c r="CH279" i="8"/>
  <c r="CL279" i="8"/>
  <c r="I40" i="8"/>
  <c r="Q40" i="8"/>
  <c r="U40" i="8"/>
  <c r="Y40" i="8"/>
  <c r="AC40" i="8"/>
  <c r="AI40" i="8"/>
  <c r="AM40" i="8"/>
  <c r="AQ40" i="8"/>
  <c r="AU40" i="8"/>
  <c r="AY40" i="8"/>
  <c r="BC40" i="8"/>
  <c r="BG40" i="8"/>
  <c r="BK40" i="8"/>
  <c r="BO40" i="8"/>
  <c r="BS40" i="8"/>
  <c r="BW40" i="8"/>
  <c r="CA40" i="8"/>
  <c r="CE40" i="8"/>
  <c r="CI40" i="8"/>
  <c r="CM40" i="8"/>
  <c r="AI89" i="8"/>
  <c r="AM89" i="8"/>
  <c r="AQ89" i="8"/>
  <c r="AU89" i="8"/>
  <c r="AY89" i="8"/>
  <c r="BC89" i="8"/>
  <c r="BG89" i="8"/>
  <c r="BK89" i="8"/>
  <c r="BO89" i="8"/>
  <c r="BS89" i="8"/>
  <c r="BW89" i="8"/>
  <c r="CA89" i="8"/>
  <c r="CE89" i="8"/>
  <c r="CI89" i="8"/>
  <c r="CM89" i="8"/>
  <c r="N277" i="8"/>
  <c r="G281" i="8"/>
  <c r="AD276" i="8"/>
  <c r="H177" i="8"/>
  <c r="L177" i="8"/>
  <c r="AI204" i="8"/>
  <c r="AM204" i="8"/>
  <c r="AQ204" i="8"/>
  <c r="AU204" i="8"/>
  <c r="AY204" i="8"/>
  <c r="BC204" i="8"/>
  <c r="BG204" i="8"/>
  <c r="BK204" i="8"/>
  <c r="BO204" i="8"/>
  <c r="BS204" i="8"/>
  <c r="BW204" i="8"/>
  <c r="CA204" i="8"/>
  <c r="CE204" i="8"/>
  <c r="CI204" i="8"/>
  <c r="CM204" i="8"/>
  <c r="J228" i="8"/>
  <c r="O228" i="8"/>
  <c r="S228" i="8"/>
  <c r="W228" i="8"/>
  <c r="AA228" i="8"/>
  <c r="G254" i="8"/>
  <c r="K281" i="8"/>
  <c r="AI281" i="8"/>
  <c r="AM281" i="8"/>
  <c r="AQ281" i="8"/>
  <c r="AU281" i="8"/>
  <c r="AY281" i="8"/>
  <c r="BC254" i="8"/>
  <c r="BG254" i="8"/>
  <c r="BK254" i="8"/>
  <c r="BO254" i="8"/>
  <c r="BS254" i="8"/>
  <c r="BW254" i="8"/>
  <c r="CA254" i="8"/>
  <c r="CE254" i="8"/>
  <c r="CI254" i="8"/>
  <c r="CM254" i="8"/>
  <c r="G277" i="8"/>
  <c r="K277" i="8"/>
  <c r="O277" i="8"/>
  <c r="S277" i="8"/>
  <c r="W277" i="8"/>
  <c r="AA277" i="8"/>
  <c r="H281" i="8"/>
  <c r="L281" i="8"/>
  <c r="P281" i="8"/>
  <c r="T281" i="8"/>
  <c r="X281" i="8"/>
  <c r="AB281" i="8"/>
  <c r="AH281" i="8"/>
  <c r="AL281" i="8"/>
  <c r="AP281" i="8"/>
  <c r="AT281" i="8"/>
  <c r="AX281" i="8"/>
  <c r="BB281" i="8"/>
  <c r="BF281" i="8"/>
  <c r="BJ281" i="8"/>
  <c r="BN281" i="8"/>
  <c r="BR281" i="8"/>
  <c r="BV281" i="8"/>
  <c r="BZ281" i="8"/>
  <c r="CD281" i="8"/>
  <c r="CH281" i="8"/>
  <c r="CL281" i="8"/>
  <c r="AI146" i="8"/>
  <c r="AM146" i="8"/>
  <c r="AQ146" i="8"/>
  <c r="AU146" i="8"/>
  <c r="AY146" i="8"/>
  <c r="BC146" i="8"/>
  <c r="BG146" i="8"/>
  <c r="BK146" i="8"/>
  <c r="BO146" i="8"/>
  <c r="BS146" i="8"/>
  <c r="BW146" i="8"/>
  <c r="CA146" i="8"/>
  <c r="CE146" i="8"/>
  <c r="CI146" i="8"/>
  <c r="CM146" i="8"/>
  <c r="AG177" i="8"/>
  <c r="AK177" i="8"/>
  <c r="AO177" i="8"/>
  <c r="AS177" i="8"/>
  <c r="AW177" i="8"/>
  <c r="BA177" i="8"/>
  <c r="BE177" i="8"/>
  <c r="BI177" i="8"/>
  <c r="BM177" i="8"/>
  <c r="BQ177" i="8"/>
  <c r="BU177" i="8"/>
  <c r="BY177" i="8"/>
  <c r="CC177" i="8"/>
  <c r="CG177" i="8"/>
  <c r="CK177" i="8"/>
  <c r="AF177" i="8"/>
  <c r="AJ177" i="8"/>
  <c r="AN177" i="8"/>
  <c r="AR177" i="8"/>
  <c r="AV177" i="8"/>
  <c r="AZ177" i="8"/>
  <c r="BD177" i="8"/>
  <c r="BH177" i="8"/>
  <c r="BL177" i="8"/>
  <c r="BP177" i="8"/>
  <c r="BT177" i="8"/>
  <c r="BX177" i="8"/>
  <c r="CB177" i="8"/>
  <c r="CF177" i="8"/>
  <c r="CJ177" i="8"/>
  <c r="G177" i="8"/>
  <c r="J204" i="8"/>
  <c r="AG204" i="8"/>
  <c r="AK204" i="8"/>
  <c r="AO204" i="8"/>
  <c r="AS204" i="8"/>
  <c r="AW204" i="8"/>
  <c r="BA204" i="8"/>
  <c r="BE204" i="8"/>
  <c r="BI204" i="8"/>
  <c r="BM204" i="8"/>
  <c r="BQ204" i="8"/>
  <c r="BU204" i="8"/>
  <c r="BY204" i="8"/>
  <c r="CC204" i="8"/>
  <c r="CG204" i="8"/>
  <c r="CK204" i="8"/>
  <c r="M227" i="8"/>
  <c r="K228" i="8"/>
  <c r="P228" i="8"/>
  <c r="T228" i="8"/>
  <c r="X228" i="8"/>
  <c r="AB228" i="8"/>
  <c r="N254" i="8"/>
  <c r="I254" i="8"/>
  <c r="L277" i="8"/>
  <c r="AB277" i="8"/>
  <c r="AH277" i="8"/>
  <c r="AL277" i="8"/>
  <c r="AP277" i="8"/>
  <c r="AT277" i="8"/>
  <c r="AX277" i="8"/>
  <c r="BB277" i="8"/>
  <c r="BF277" i="8"/>
  <c r="BJ277" i="8"/>
  <c r="BN277" i="8"/>
  <c r="BR277" i="8"/>
  <c r="BV277" i="8"/>
  <c r="BZ277" i="8"/>
  <c r="CD277" i="8"/>
  <c r="CH277" i="8"/>
  <c r="CL277" i="8"/>
  <c r="I281" i="8"/>
  <c r="Q281" i="8"/>
  <c r="U281" i="8"/>
  <c r="Y281" i="8"/>
  <c r="AC281" i="8"/>
  <c r="BC281" i="8"/>
  <c r="BG281" i="8"/>
  <c r="BK281" i="8"/>
  <c r="BO281" i="8"/>
  <c r="BS281" i="8"/>
  <c r="BW281" i="8"/>
  <c r="CA281" i="8"/>
  <c r="CA283" i="8" s="1"/>
  <c r="CE281" i="8"/>
  <c r="CE283" i="8" s="1"/>
  <c r="CI281" i="8"/>
  <c r="CM281" i="8"/>
  <c r="AH177" i="8"/>
  <c r="AL177" i="8"/>
  <c r="AP177" i="8"/>
  <c r="AT177" i="8"/>
  <c r="AX177" i="8"/>
  <c r="BB177" i="8"/>
  <c r="BF177" i="8"/>
  <c r="BJ177" i="8"/>
  <c r="BN177" i="8"/>
  <c r="BR177" i="8"/>
  <c r="BV177" i="8"/>
  <c r="BZ177" i="8"/>
  <c r="CD177" i="8"/>
  <c r="CH177" i="8"/>
  <c r="CL177" i="8"/>
  <c r="G204" i="8"/>
  <c r="AD189" i="8"/>
  <c r="AH228" i="8"/>
  <c r="AL228" i="8"/>
  <c r="AP228" i="8"/>
  <c r="AT228" i="8"/>
  <c r="AX228" i="8"/>
  <c r="BB228" i="8"/>
  <c r="BF228" i="8"/>
  <c r="BJ228" i="8"/>
  <c r="BN228" i="8"/>
  <c r="BR228" i="8"/>
  <c r="BV228" i="8"/>
  <c r="BZ228" i="8"/>
  <c r="CD228" i="8"/>
  <c r="CH228" i="8"/>
  <c r="CL228" i="8"/>
  <c r="O281" i="8"/>
  <c r="S281" i="8"/>
  <c r="W281" i="8"/>
  <c r="AA281" i="8"/>
  <c r="J281" i="8"/>
  <c r="R281" i="8"/>
  <c r="V281" i="8"/>
  <c r="Z281" i="8"/>
  <c r="AF281" i="8"/>
  <c r="AJ281" i="8"/>
  <c r="AN281" i="8"/>
  <c r="AR281" i="8"/>
  <c r="AV281" i="8"/>
  <c r="AZ281" i="8"/>
  <c r="BD281" i="8"/>
  <c r="BH281" i="8"/>
  <c r="BL281" i="8"/>
  <c r="BP281" i="8"/>
  <c r="BP283" i="8" s="1"/>
  <c r="BT281" i="8"/>
  <c r="BT283" i="8" s="1"/>
  <c r="BX281" i="8"/>
  <c r="CB281" i="8"/>
  <c r="CF281" i="8"/>
  <c r="CJ281" i="8"/>
  <c r="AD253" i="8"/>
  <c r="J22" i="9" s="1"/>
  <c r="AG281" i="8"/>
  <c r="AK281" i="8"/>
  <c r="AO281" i="8"/>
  <c r="AS281" i="8"/>
  <c r="AW281" i="8"/>
  <c r="BA281" i="8"/>
  <c r="BE281" i="8"/>
  <c r="BI281" i="8"/>
  <c r="BM281" i="8"/>
  <c r="BQ281" i="8"/>
  <c r="BU281" i="8"/>
  <c r="BY281" i="8"/>
  <c r="CC281" i="8"/>
  <c r="CG281" i="8"/>
  <c r="CK281" i="8"/>
  <c r="AE254" i="8"/>
  <c r="AE177" i="8"/>
  <c r="AE277" i="8"/>
  <c r="G89" i="8"/>
  <c r="G228" i="8"/>
  <c r="M253" i="8"/>
  <c r="K254" i="8"/>
  <c r="O254" i="8"/>
  <c r="S254" i="8"/>
  <c r="W254" i="8"/>
  <c r="AA254" i="8"/>
  <c r="AI254" i="8"/>
  <c r="AM254" i="8"/>
  <c r="AQ254" i="8"/>
  <c r="AU254" i="8"/>
  <c r="AY254" i="8"/>
  <c r="AG277" i="8"/>
  <c r="AK277" i="8"/>
  <c r="AO277" i="8"/>
  <c r="AS277" i="8"/>
  <c r="AW277" i="8"/>
  <c r="BA277" i="8"/>
  <c r="BE277" i="8"/>
  <c r="BI277" i="8"/>
  <c r="BM277" i="8"/>
  <c r="BQ277" i="8"/>
  <c r="BU277" i="8"/>
  <c r="BY277" i="8"/>
  <c r="CC277" i="8"/>
  <c r="CG277" i="8"/>
  <c r="CK277" i="8"/>
  <c r="G279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I25" i="9" s="1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W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AW283" i="8" l="1"/>
  <c r="N228" i="8"/>
  <c r="M228" i="8" s="1"/>
  <c r="AD20" i="9" s="1"/>
  <c r="N25" i="9"/>
  <c r="S22" i="9"/>
  <c r="L21" i="9"/>
  <c r="S21" i="9"/>
  <c r="N21" i="9"/>
  <c r="W21" i="9"/>
  <c r="U9" i="9"/>
  <c r="U19" i="9"/>
  <c r="N19" i="9"/>
  <c r="U18" i="9"/>
  <c r="BG283" i="8"/>
  <c r="AQ283" i="8"/>
  <c r="AE228" i="8"/>
  <c r="AD228" i="8" s="1"/>
  <c r="J20" i="9" s="1"/>
  <c r="AF283" i="8"/>
  <c r="N18" i="9"/>
  <c r="Z283" i="8"/>
  <c r="AE146" i="8"/>
  <c r="AD146" i="8" s="1"/>
  <c r="J11" i="9" s="1"/>
  <c r="AE204" i="8"/>
  <c r="N16" i="9"/>
  <c r="N204" i="8"/>
  <c r="M204" i="8" s="1"/>
  <c r="AD17" i="9" s="1"/>
  <c r="N281" i="8"/>
  <c r="M281" i="8" s="1"/>
  <c r="AD28" i="9" s="1"/>
  <c r="Q15" i="9"/>
  <c r="I15" i="9"/>
  <c r="G11" i="9"/>
  <c r="M145" i="8"/>
  <c r="AD10" i="9" s="1"/>
  <c r="AE89" i="8"/>
  <c r="N177" i="8"/>
  <c r="M177" i="8" s="1"/>
  <c r="AD14" i="9" s="1"/>
  <c r="N146" i="8"/>
  <c r="M146" i="8" s="1"/>
  <c r="AD11" i="9" s="1"/>
  <c r="W13" i="9"/>
  <c r="L13" i="9"/>
  <c r="N13" i="9"/>
  <c r="BO283" i="8"/>
  <c r="M130" i="8"/>
  <c r="AD9" i="9" s="1"/>
  <c r="AR283" i="8"/>
  <c r="L12" i="9"/>
  <c r="Q12" i="9"/>
  <c r="BY283" i="8"/>
  <c r="BA283" i="8"/>
  <c r="N12" i="9"/>
  <c r="N40" i="8"/>
  <c r="M40" i="8" s="1"/>
  <c r="AD5" i="9" s="1"/>
  <c r="S19" i="9"/>
  <c r="Q19" i="9"/>
  <c r="W19" i="9"/>
  <c r="Q21" i="9"/>
  <c r="K14" i="9"/>
  <c r="S3" i="9"/>
  <c r="W10" i="9"/>
  <c r="S13" i="9"/>
  <c r="N7" i="9"/>
  <c r="BC283" i="8"/>
  <c r="AO283" i="8"/>
  <c r="BH283" i="8"/>
  <c r="L9" i="9"/>
  <c r="AU283" i="8"/>
  <c r="N9" i="9"/>
  <c r="E11" i="9"/>
  <c r="V283" i="8"/>
  <c r="W7" i="9"/>
  <c r="AE281" i="8"/>
  <c r="AD281" i="8" s="1"/>
  <c r="J28" i="9" s="1"/>
  <c r="N89" i="8"/>
  <c r="M89" i="8" s="1"/>
  <c r="AD8" i="9" s="1"/>
  <c r="K8" i="9"/>
  <c r="L7" i="9"/>
  <c r="T5" i="9"/>
  <c r="F11" i="9"/>
  <c r="U10" i="9"/>
  <c r="Q6" i="9"/>
  <c r="BW283" i="8"/>
  <c r="CG283" i="8"/>
  <c r="AM283" i="8"/>
  <c r="BQ283" i="8"/>
  <c r="AJ283" i="8"/>
  <c r="L6" i="9"/>
  <c r="CC283" i="8"/>
  <c r="AV283" i="8"/>
  <c r="AG283" i="8"/>
  <c r="AE279" i="8"/>
  <c r="AD279" i="8" s="1"/>
  <c r="S283" i="8"/>
  <c r="M82" i="8"/>
  <c r="AD6" i="9" s="1"/>
  <c r="U25" i="9"/>
  <c r="I4" i="9"/>
  <c r="I13" i="9"/>
  <c r="AA5" i="9"/>
  <c r="S7" i="9"/>
  <c r="AA8" i="9"/>
  <c r="Q25" i="9"/>
  <c r="S25" i="9"/>
  <c r="R5" i="9"/>
  <c r="AB16" i="9"/>
  <c r="AC16" i="9" s="1"/>
  <c r="W6" i="9"/>
  <c r="L4" i="9"/>
  <c r="AE40" i="8"/>
  <c r="AD40" i="8" s="1"/>
  <c r="I3" i="9"/>
  <c r="Z14" i="9"/>
  <c r="AK283" i="8"/>
  <c r="BS283" i="8"/>
  <c r="BD283" i="8"/>
  <c r="L15" i="9"/>
  <c r="Z11" i="9"/>
  <c r="R11" i="9"/>
  <c r="BM283" i="8"/>
  <c r="N279" i="8"/>
  <c r="N4" i="9"/>
  <c r="M25" i="8"/>
  <c r="AD3" i="9" s="1"/>
  <c r="S12" i="9"/>
  <c r="CJ283" i="8"/>
  <c r="CM283" i="8"/>
  <c r="CF283" i="8"/>
  <c r="CI283" i="8"/>
  <c r="CK283" i="8"/>
  <c r="BI283" i="8"/>
  <c r="BE283" i="8"/>
  <c r="CB283" i="8"/>
  <c r="AI283" i="8"/>
  <c r="N3" i="9"/>
  <c r="R283" i="8"/>
  <c r="AA283" i="8"/>
  <c r="W283" i="8"/>
  <c r="O283" i="8"/>
  <c r="E14" i="9"/>
  <c r="BX283" i="8"/>
  <c r="AB10" i="9"/>
  <c r="AC10" i="9" s="1"/>
  <c r="X3" i="9"/>
  <c r="Y3" i="9" s="1"/>
  <c r="AB22" i="9"/>
  <c r="AC22" i="9" s="1"/>
  <c r="BL283" i="8"/>
  <c r="AN283" i="8"/>
  <c r="I6" i="9"/>
  <c r="I283" i="8"/>
  <c r="S6" i="9"/>
  <c r="AS283" i="8"/>
  <c r="L283" i="8"/>
  <c r="AA14" i="9"/>
  <c r="P8" i="9"/>
  <c r="AY283" i="8"/>
  <c r="U22" i="9"/>
  <c r="I12" i="9"/>
  <c r="AZ283" i="8"/>
  <c r="BK283" i="8"/>
  <c r="D8" i="9"/>
  <c r="W12" i="9"/>
  <c r="BU283" i="8"/>
  <c r="BZ283" i="8"/>
  <c r="AC283" i="8"/>
  <c r="S4" i="9"/>
  <c r="AT283" i="8"/>
  <c r="O20" i="9"/>
  <c r="H26" i="9"/>
  <c r="F5" i="9"/>
  <c r="P5" i="9"/>
  <c r="BJ283" i="8"/>
  <c r="W22" i="9"/>
  <c r="U6" i="9"/>
  <c r="X9" i="9"/>
  <c r="Y9" i="9" s="1"/>
  <c r="F26" i="9"/>
  <c r="P283" i="8"/>
  <c r="Q18" i="9"/>
  <c r="C5" i="9"/>
  <c r="AA11" i="9"/>
  <c r="P11" i="9"/>
  <c r="M8" i="9"/>
  <c r="K5" i="9"/>
  <c r="AB3" i="9"/>
  <c r="AC3" i="9" s="1"/>
  <c r="M254" i="8"/>
  <c r="AD23" i="9" s="1"/>
  <c r="AD254" i="8"/>
  <c r="J23" i="9" s="1"/>
  <c r="CL283" i="8"/>
  <c r="BV283" i="8"/>
  <c r="BF283" i="8"/>
  <c r="AP283" i="8"/>
  <c r="Y283" i="8"/>
  <c r="H283" i="8"/>
  <c r="AB283" i="8"/>
  <c r="K283" i="8"/>
  <c r="I7" i="9"/>
  <c r="AD89" i="8"/>
  <c r="J8" i="9" s="1"/>
  <c r="AD204" i="8"/>
  <c r="J17" i="9" s="1"/>
  <c r="AD177" i="8"/>
  <c r="J14" i="9" s="1"/>
  <c r="CH283" i="8"/>
  <c r="BR283" i="8"/>
  <c r="BB283" i="8"/>
  <c r="AL283" i="8"/>
  <c r="U283" i="8"/>
  <c r="X283" i="8"/>
  <c r="P14" i="9"/>
  <c r="M277" i="8"/>
  <c r="AD26" i="9" s="1"/>
  <c r="AD277" i="8"/>
  <c r="J26" i="9" s="1"/>
  <c r="X4" i="9"/>
  <c r="Y4" i="9" s="1"/>
  <c r="W9" i="9"/>
  <c r="CD283" i="8"/>
  <c r="BN283" i="8"/>
  <c r="AX283" i="8"/>
  <c r="AH283" i="8"/>
  <c r="Q283" i="8"/>
  <c r="T283" i="8"/>
  <c r="J283" i="8"/>
  <c r="G283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N283" i="8"/>
  <c r="M283" i="8" s="1"/>
  <c r="AD29" i="9" s="1"/>
  <c r="W20" i="9"/>
  <c r="L17" i="9"/>
  <c r="S17" i="9"/>
  <c r="U14" i="9"/>
  <c r="AB11" i="9"/>
  <c r="AC11" i="9" s="1"/>
  <c r="U20" i="9"/>
  <c r="Q11" i="9"/>
  <c r="I8" i="9"/>
  <c r="AE283" i="8"/>
  <c r="AD283" i="8" s="1"/>
  <c r="J29" i="9" s="1"/>
  <c r="M279" i="8"/>
  <c r="AD27" i="9" s="1"/>
  <c r="AB5" i="9"/>
  <c r="AC5" i="9" s="1"/>
  <c r="I28" i="9"/>
  <c r="W14" i="9"/>
  <c r="N28" i="9"/>
  <c r="W17" i="9"/>
  <c r="L5" i="9"/>
  <c r="N5" i="9"/>
  <c r="N27" i="9"/>
  <c r="I5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<sst xmlns="http://schemas.openxmlformats.org/spreadsheetml/2006/main" count="10139" uniqueCount="915">
  <si>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</si>
  <si>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</si>
  <si>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</si>
  <si>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</si>
  <si>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</si>
  <si>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</si>
  <si>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</si>
  <si>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</si>
  <si>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</si>
  <si>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</si>
  <si>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</si>
  <si>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</si>
  <si>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</si>
  <si>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</si>
  <si>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</si>
  <si>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</si>
  <si>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</si>
  <si>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</si>
  <si>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</si>
  <si>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</si>
  <si>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</si>
  <si>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</si>
  <si>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</si>
  <si>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</si>
  <si>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</si>
  <si>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</si>
  <si>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</si>
  <si>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</si>
  <si>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</si>
  <si>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</si>
  <si>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</si>
  <si>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</si>
  <si>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</si>
  <si>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</si>
  <si>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</si>
  <si>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</si>
  <si>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</si>
  <si>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</si>
  <si>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</si>
  <si>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</si>
  <si>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</si>
  <si>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</si>
  <si>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</si>
  <si>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</si>
  <si>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</si>
  <si>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</si>
  <si>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</si>
  <si>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</si>
  <si>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</si>
  <si>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</si>
  <si>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</si>
  <si>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</si>
  <si>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</si>
  <si>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</si>
  <si>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</si>
  <si>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</si>
  <si>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</si>
  <si>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</si>
  <si>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</si>
  <si>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</si>
  <si>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</si>
  <si>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</si>
  <si>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</si>
  <si>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</si>
  <si>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</si>
  <si>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</si>
  <si>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</si>
  <si>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</si>
  <si>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</si>
  <si>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</si>
  <si>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</si>
  <si>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</si>
  <si>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</si>
  <si>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</si>
  <si>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</si>
  <si>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</si>
  <si>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</si>
  <si>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</si>
  <si>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</si>
  <si>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</si>
  <si>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</si>
  <si>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</si>
  <si>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</si>
  <si>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</si>
  <si>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</si>
  <si>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</si>
  <si>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</si>
  <si>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</si>
  <si>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</si>
  <si>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</si>
  <si>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</si>
  <si>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</si>
  <si>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</si>
  <si>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</si>
  <si>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</si>
  <si>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</si>
  <si>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</si>
  <si>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</si>
  <si>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</si>
  <si>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</si>
  <si>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</si>
  <si>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</si>
  <si>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</si>
  <si>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</si>
  <si>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</si>
  <si>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</si>
  <si>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</si>
  <si>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</si>
  <si>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</si>
  <si>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</si>
  <si>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</si>
  <si>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</si>
  <si>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</si>
  <si>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</si>
  <si>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</si>
  <si>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</si>
  <si>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</si>
  <si>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</si>
  <si>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</si>
  <si>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</si>
  <si>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</si>
  <si>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</si>
  <si>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</si>
  <si>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</si>
  <si>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</si>
  <si>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</si>
  <si>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</si>
  <si>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</si>
  <si>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</si>
  <si>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</si>
  <si>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</si>
  <si>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</si>
  <si>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</si>
  <si>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</si>
  <si>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</si>
  <si>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</si>
  <si>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</si>
  <si>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</si>
  <si>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</si>
  <si>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</si>
  <si>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</si>
  <si>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</si>
  <si>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</si>
  <si>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</si>
  <si>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</si>
  <si>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</si>
  <si>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</si>
  <si>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</si>
  <si>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</si>
  <si>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</si>
  <si>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</si>
  <si>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</si>
  <si>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</si>
  <si>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</si>
  <si>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</si>
  <si>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</si>
  <si>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</si>
  <si>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</si>
  <si>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</si>
  <si>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</si>
  <si>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</si>
  <si>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</si>
  <si>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</si>
  <si>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</si>
  <si>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</si>
  <si>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</si>
  <si>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E1S66</t>
  </si>
  <si>
    <t>43813715201</t>
  </si>
  <si>
    <t/>
  </si>
  <si>
    <t>115</t>
  </si>
  <si>
    <t>E1S92</t>
  </si>
  <si>
    <t>44153415201</t>
  </si>
  <si>
    <t>E1U10</t>
  </si>
  <si>
    <t>44592715201</t>
  </si>
  <si>
    <t>E1U11</t>
  </si>
  <si>
    <t>43503825201</t>
  </si>
  <si>
    <t>E1U12</t>
  </si>
  <si>
    <t>44155315201</t>
  </si>
  <si>
    <t>E1U14</t>
  </si>
  <si>
    <t>44477715201</t>
  </si>
  <si>
    <t>E1U22</t>
  </si>
  <si>
    <t>44198315201</t>
  </si>
  <si>
    <t>E1U62</t>
  </si>
  <si>
    <t>43852825201</t>
  </si>
  <si>
    <t>E1V07</t>
  </si>
  <si>
    <t>44023115201</t>
  </si>
  <si>
    <t>E1V17</t>
  </si>
  <si>
    <t>44547515201</t>
  </si>
  <si>
    <t>E1V20</t>
  </si>
  <si>
    <t>44620315201</t>
  </si>
  <si>
    <t>T1191</t>
  </si>
  <si>
    <t>43355045201</t>
  </si>
  <si>
    <t>T1751</t>
  </si>
  <si>
    <t>41066635201</t>
  </si>
  <si>
    <t>T1761</t>
  </si>
  <si>
    <t>42982315201</t>
  </si>
  <si>
    <t>T1772</t>
  </si>
  <si>
    <t>44211515201</t>
  </si>
  <si>
    <t>T1777</t>
  </si>
  <si>
    <t>43943015201</t>
  </si>
  <si>
    <t>T1781</t>
  </si>
  <si>
    <t>44151815201</t>
  </si>
  <si>
    <t>T1790</t>
  </si>
  <si>
    <t>44240115201</t>
  </si>
  <si>
    <t>T1797</t>
  </si>
  <si>
    <t>44013415201</t>
  </si>
  <si>
    <t>T1799</t>
  </si>
  <si>
    <t>44421315201</t>
  </si>
  <si>
    <t>T1806</t>
  </si>
  <si>
    <t>44155915201</t>
  </si>
  <si>
    <t>T1808</t>
  </si>
  <si>
    <t>44233315201</t>
  </si>
  <si>
    <t>T1811</t>
  </si>
  <si>
    <t>44033915201</t>
  </si>
  <si>
    <t>T1817</t>
  </si>
  <si>
    <t>44068815201</t>
  </si>
  <si>
    <t>T1826</t>
  </si>
  <si>
    <t>44421215201</t>
  </si>
  <si>
    <t>T1828</t>
  </si>
  <si>
    <t>44033715201</t>
  </si>
  <si>
    <t>T1829</t>
  </si>
  <si>
    <t>44514215201</t>
  </si>
  <si>
    <t>T1831</t>
  </si>
  <si>
    <t>43708815201</t>
  </si>
  <si>
    <t>T1832</t>
  </si>
  <si>
    <t>44880215201</t>
  </si>
  <si>
    <t>118</t>
  </si>
  <si>
    <t>T1842</t>
  </si>
  <si>
    <t>44404915201</t>
  </si>
  <si>
    <t>E2Y76</t>
  </si>
  <si>
    <t>20972255201</t>
  </si>
  <si>
    <t>T2703</t>
  </si>
  <si>
    <t>21272425201</t>
  </si>
  <si>
    <t>T2725</t>
  </si>
  <si>
    <t>42307145201</t>
  </si>
  <si>
    <t>113</t>
  </si>
  <si>
    <t>T2749</t>
  </si>
  <si>
    <t>43946715201</t>
  </si>
  <si>
    <t>T2757</t>
  </si>
  <si>
    <t>43761115201</t>
  </si>
  <si>
    <t>T2787</t>
  </si>
  <si>
    <t>44105915201</t>
  </si>
  <si>
    <t>T2796</t>
  </si>
  <si>
    <t>44119415201</t>
  </si>
  <si>
    <t>T2803</t>
  </si>
  <si>
    <t>44126115201</t>
  </si>
  <si>
    <t>T2813</t>
  </si>
  <si>
    <t>43617815201</t>
  </si>
  <si>
    <t>T2821</t>
  </si>
  <si>
    <t>44327315201</t>
  </si>
  <si>
    <t>T2824</t>
  </si>
  <si>
    <t>44327415201</t>
  </si>
  <si>
    <t>T2827</t>
  </si>
  <si>
    <t>43935715201</t>
  </si>
  <si>
    <t>T2835</t>
  </si>
  <si>
    <t>44327215201</t>
  </si>
  <si>
    <t>T2836</t>
  </si>
  <si>
    <t>44325915201</t>
  </si>
  <si>
    <t>T2846</t>
  </si>
  <si>
    <t>44126015201</t>
  </si>
  <si>
    <t>T2848</t>
  </si>
  <si>
    <t>44330515201</t>
  </si>
  <si>
    <t>T2856</t>
  </si>
  <si>
    <t>42983025201</t>
  </si>
  <si>
    <t>T2877</t>
  </si>
  <si>
    <t>20954355201</t>
  </si>
  <si>
    <t>T2880</t>
  </si>
  <si>
    <t>21293465201</t>
  </si>
  <si>
    <t>T2883</t>
  </si>
  <si>
    <t>44912955201</t>
  </si>
  <si>
    <t>T2899</t>
  </si>
  <si>
    <t>20761175201</t>
  </si>
  <si>
    <t>E3S70</t>
  </si>
  <si>
    <t>43992635201</t>
  </si>
  <si>
    <t>E3U47</t>
  </si>
  <si>
    <t>44158915201</t>
  </si>
  <si>
    <t>E3U84</t>
  </si>
  <si>
    <t>44365915201</t>
  </si>
  <si>
    <t>T3579</t>
  </si>
  <si>
    <t>41413245201</t>
  </si>
  <si>
    <t>T3604</t>
  </si>
  <si>
    <t>43282815201</t>
  </si>
  <si>
    <t>T3664</t>
  </si>
  <si>
    <t>43375115201</t>
  </si>
  <si>
    <t>T3691</t>
  </si>
  <si>
    <t>43717815201</t>
  </si>
  <si>
    <t>T3712</t>
  </si>
  <si>
    <t>43937115201</t>
  </si>
  <si>
    <t>T3742</t>
  </si>
  <si>
    <t>43936515201</t>
  </si>
  <si>
    <t>T3750</t>
  </si>
  <si>
    <t>43811125201</t>
  </si>
  <si>
    <t>T3759</t>
  </si>
  <si>
    <t>44014915201</t>
  </si>
  <si>
    <t>T3775</t>
  </si>
  <si>
    <t>43256315201</t>
  </si>
  <si>
    <t>T3793</t>
  </si>
  <si>
    <t>43467715201</t>
  </si>
  <si>
    <t>T3797</t>
  </si>
  <si>
    <t>44365615201</t>
  </si>
  <si>
    <t>T3800</t>
  </si>
  <si>
    <t>44851815201</t>
  </si>
  <si>
    <t>T3810</t>
  </si>
  <si>
    <t>44365015201</t>
  </si>
  <si>
    <t>T3811</t>
  </si>
  <si>
    <t>22083845201</t>
  </si>
  <si>
    <t>T3817</t>
  </si>
  <si>
    <t>44387515201</t>
  </si>
  <si>
    <t>T3819</t>
  </si>
  <si>
    <t>44404315201</t>
  </si>
  <si>
    <t>T3848</t>
  </si>
  <si>
    <t>43776215201</t>
  </si>
  <si>
    <t>T9024</t>
  </si>
  <si>
    <t>44199335223</t>
  </si>
  <si>
    <t>E4T68</t>
  </si>
  <si>
    <t>44074615201</t>
  </si>
  <si>
    <t>E4U99</t>
  </si>
  <si>
    <t>44146215201</t>
  </si>
  <si>
    <t>108</t>
  </si>
  <si>
    <t>E4V26</t>
  </si>
  <si>
    <t>44172115201</t>
  </si>
  <si>
    <t>E4V55</t>
  </si>
  <si>
    <t>44359415201</t>
  </si>
  <si>
    <t>E4V75</t>
  </si>
  <si>
    <t>44172215201</t>
  </si>
  <si>
    <t>E4V84</t>
  </si>
  <si>
    <t>44609715201</t>
  </si>
  <si>
    <t>E4W41</t>
  </si>
  <si>
    <t>44576915201</t>
  </si>
  <si>
    <t>T4552</t>
  </si>
  <si>
    <t>43696215201</t>
  </si>
  <si>
    <t>T4562</t>
  </si>
  <si>
    <t>43177035201</t>
  </si>
  <si>
    <t>T4563</t>
  </si>
  <si>
    <t>43619615201</t>
  </si>
  <si>
    <t>T4567</t>
  </si>
  <si>
    <t>43839415201</t>
  </si>
  <si>
    <t>T4571</t>
  </si>
  <si>
    <t>43839515201</t>
  </si>
  <si>
    <t>T4572</t>
  </si>
  <si>
    <t>43838415201</t>
  </si>
  <si>
    <t>T4573</t>
  </si>
  <si>
    <t>43206675201</t>
  </si>
  <si>
    <t>T4579</t>
  </si>
  <si>
    <t>44166815201</t>
  </si>
  <si>
    <t>T4591</t>
  </si>
  <si>
    <t>43811815201</t>
  </si>
  <si>
    <t>T4594</t>
  </si>
  <si>
    <t>43999015201</t>
  </si>
  <si>
    <t>T4597</t>
  </si>
  <si>
    <t>44177515201</t>
  </si>
  <si>
    <t>T4614</t>
  </si>
  <si>
    <t>44399415201</t>
  </si>
  <si>
    <t>E50B4</t>
  </si>
  <si>
    <t>44290615201</t>
  </si>
  <si>
    <t>E51A0</t>
  </si>
  <si>
    <t>43856235201</t>
  </si>
  <si>
    <t>E51A9</t>
  </si>
  <si>
    <t>44102015201</t>
  </si>
  <si>
    <t>E57A1</t>
  </si>
  <si>
    <t>44343315201</t>
  </si>
  <si>
    <t>E57A4</t>
  </si>
  <si>
    <t>44113215201</t>
  </si>
  <si>
    <t>E58A4</t>
  </si>
  <si>
    <t>44290515201</t>
  </si>
  <si>
    <t>T5552</t>
  </si>
  <si>
    <t>40714345201</t>
  </si>
  <si>
    <t>T5705</t>
  </si>
  <si>
    <t>44113615201</t>
  </si>
  <si>
    <t>T5733</t>
  </si>
  <si>
    <t>44381515201</t>
  </si>
  <si>
    <t>T5737</t>
  </si>
  <si>
    <t>44288115201</t>
  </si>
  <si>
    <t>T5738</t>
  </si>
  <si>
    <t>44290915201</t>
  </si>
  <si>
    <t>T5750</t>
  </si>
  <si>
    <t>44568415201</t>
  </si>
  <si>
    <t>T5763</t>
  </si>
  <si>
    <t>44569015201</t>
  </si>
  <si>
    <t>E6L44</t>
  </si>
  <si>
    <t>43652515201</t>
  </si>
  <si>
    <t>E6N08</t>
  </si>
  <si>
    <t>44196015201</t>
  </si>
  <si>
    <t>E6N47</t>
  </si>
  <si>
    <t>44445015201</t>
  </si>
  <si>
    <t>T6496</t>
  </si>
  <si>
    <t>44182715201</t>
  </si>
  <si>
    <t>T6505</t>
  </si>
  <si>
    <t>43326435201</t>
  </si>
  <si>
    <t>T6508</t>
  </si>
  <si>
    <t>42325125201</t>
  </si>
  <si>
    <t>T6513</t>
  </si>
  <si>
    <t>43998615201</t>
  </si>
  <si>
    <t>T6515</t>
  </si>
  <si>
    <t>43274845201</t>
  </si>
  <si>
    <t>T6516</t>
  </si>
  <si>
    <t>43998115201</t>
  </si>
  <si>
    <t>T6518</t>
  </si>
  <si>
    <t>42918635201</t>
  </si>
  <si>
    <t>T6534</t>
  </si>
  <si>
    <t>44389515201</t>
  </si>
  <si>
    <t>T6543</t>
  </si>
  <si>
    <t>44183615201</t>
  </si>
  <si>
    <t>E7N76</t>
  </si>
  <si>
    <t>43956515201</t>
  </si>
  <si>
    <t>E7N90</t>
  </si>
  <si>
    <t>44822115201</t>
  </si>
  <si>
    <t>E7N95</t>
  </si>
  <si>
    <t>44025115201</t>
  </si>
  <si>
    <t>E7O02</t>
  </si>
  <si>
    <t>43724915201</t>
  </si>
  <si>
    <t>E7O03</t>
  </si>
  <si>
    <t>43050015201</t>
  </si>
  <si>
    <t>E7O04</t>
  </si>
  <si>
    <t>43952615201</t>
  </si>
  <si>
    <t>E7P09</t>
  </si>
  <si>
    <t>43763615201</t>
  </si>
  <si>
    <t>E7P30</t>
  </si>
  <si>
    <t>44761415201</t>
  </si>
  <si>
    <t>E7P36</t>
  </si>
  <si>
    <t>44978015201</t>
  </si>
  <si>
    <t>E7P61</t>
  </si>
  <si>
    <t>44383615201</t>
  </si>
  <si>
    <t>T7424</t>
  </si>
  <si>
    <t>25729855201</t>
  </si>
  <si>
    <t>T7428</t>
  </si>
  <si>
    <t>43258435201</t>
  </si>
  <si>
    <t>T7468</t>
  </si>
  <si>
    <t>44138615201</t>
  </si>
  <si>
    <t>T7480</t>
  </si>
  <si>
    <t>44025315201</t>
  </si>
  <si>
    <t>T7496</t>
  </si>
  <si>
    <t>43591435201</t>
  </si>
  <si>
    <t>T9026</t>
  </si>
  <si>
    <t>44490215223</t>
  </si>
  <si>
    <t>E8Q78</t>
  </si>
  <si>
    <t>43554615201</t>
  </si>
  <si>
    <t>E8R77</t>
  </si>
  <si>
    <t>43798615201</t>
  </si>
  <si>
    <t>E8R97</t>
  </si>
  <si>
    <t>43730045201</t>
  </si>
  <si>
    <t>E8S55</t>
  </si>
  <si>
    <t>44070015201</t>
  </si>
  <si>
    <t>E8T03</t>
  </si>
  <si>
    <t>44262715201</t>
  </si>
  <si>
    <t>E8T21</t>
  </si>
  <si>
    <t>44029215201</t>
  </si>
  <si>
    <t>E8T39</t>
  </si>
  <si>
    <t>44430115201</t>
  </si>
  <si>
    <t>E8T42</t>
  </si>
  <si>
    <t>43799015201</t>
  </si>
  <si>
    <t>E8T68</t>
  </si>
  <si>
    <t>44448615201</t>
  </si>
  <si>
    <t>E8T86</t>
  </si>
  <si>
    <t>43855115201</t>
  </si>
  <si>
    <t>E8U17</t>
  </si>
  <si>
    <t>44934015201</t>
  </si>
  <si>
    <t>E8U24</t>
  </si>
  <si>
    <t>44122465201</t>
  </si>
  <si>
    <t>T1834</t>
  </si>
  <si>
    <t>44632015201</t>
  </si>
  <si>
    <t>E20H1</t>
  </si>
  <si>
    <t>43737715201</t>
  </si>
  <si>
    <t>E20W8</t>
  </si>
  <si>
    <t>44277915201</t>
  </si>
  <si>
    <t>208</t>
  </si>
  <si>
    <t>T2758</t>
  </si>
  <si>
    <t>43939915201</t>
  </si>
  <si>
    <t>T2788</t>
  </si>
  <si>
    <t>44258115201</t>
  </si>
  <si>
    <t>T2802</t>
  </si>
  <si>
    <t>43575715201</t>
  </si>
  <si>
    <t>T2822</t>
  </si>
  <si>
    <t>44331315201</t>
  </si>
  <si>
    <t>T2825</t>
  </si>
  <si>
    <t>44328215201</t>
  </si>
  <si>
    <t>T2829</t>
  </si>
  <si>
    <t>44120815201</t>
  </si>
  <si>
    <t>T2837</t>
  </si>
  <si>
    <t>44329415201</t>
  </si>
  <si>
    <t>T2847</t>
  </si>
  <si>
    <t>44328315201</t>
  </si>
  <si>
    <t>T2855</t>
  </si>
  <si>
    <t>43935815201</t>
  </si>
  <si>
    <t>T2857</t>
  </si>
  <si>
    <t>44721115201</t>
  </si>
  <si>
    <t>T2869</t>
  </si>
  <si>
    <t>43567925201</t>
  </si>
  <si>
    <t>T2872</t>
  </si>
  <si>
    <t>44534115201</t>
  </si>
  <si>
    <t>T2875</t>
  </si>
  <si>
    <t>44912925201</t>
  </si>
  <si>
    <t>T2888</t>
  </si>
  <si>
    <t>40392055201</t>
  </si>
  <si>
    <t>T2923</t>
  </si>
  <si>
    <t>44542625201</t>
  </si>
  <si>
    <t>T9023</t>
  </si>
  <si>
    <t>44624515223</t>
  </si>
  <si>
    <t>E3W98</t>
  </si>
  <si>
    <t>45055015201</t>
  </si>
  <si>
    <t>T3703</t>
  </si>
  <si>
    <t>43649925201</t>
  </si>
  <si>
    <t>T3728</t>
  </si>
  <si>
    <t>21898425201</t>
  </si>
  <si>
    <t>T3740</t>
  </si>
  <si>
    <t>43626615201</t>
  </si>
  <si>
    <t>T3833</t>
  </si>
  <si>
    <t>44560315201</t>
  </si>
  <si>
    <t>T3836</t>
  </si>
  <si>
    <t>43974415201</t>
  </si>
  <si>
    <t>T9029</t>
  </si>
  <si>
    <t>44531325216</t>
  </si>
  <si>
    <t>T4601</t>
  </si>
  <si>
    <t>44177115201</t>
  </si>
  <si>
    <t>T4607</t>
  </si>
  <si>
    <t>43999315201</t>
  </si>
  <si>
    <t>T4629</t>
  </si>
  <si>
    <t>44562315201</t>
  </si>
  <si>
    <t>E53B6</t>
  </si>
  <si>
    <t>43901715201</t>
  </si>
  <si>
    <t>E54B0</t>
  </si>
  <si>
    <t>43986525201</t>
  </si>
  <si>
    <t>E55B3</t>
  </si>
  <si>
    <t>44942415201</t>
  </si>
  <si>
    <t>E58B2</t>
  </si>
  <si>
    <t>44529415201</t>
  </si>
  <si>
    <t>E59A9</t>
  </si>
  <si>
    <t>43913015201</t>
  </si>
  <si>
    <t>T5726</t>
  </si>
  <si>
    <t>44354415201</t>
  </si>
  <si>
    <t>T5771</t>
  </si>
  <si>
    <t>44316615201</t>
  </si>
  <si>
    <t>E6O02</t>
  </si>
  <si>
    <t>E6O04</t>
  </si>
  <si>
    <t>44196515201</t>
  </si>
  <si>
    <t>T6519</t>
  </si>
  <si>
    <t>43476835201</t>
  </si>
  <si>
    <t>T6545</t>
  </si>
  <si>
    <t>44574515201</t>
  </si>
  <si>
    <t>T6563</t>
  </si>
  <si>
    <t>44882915201</t>
  </si>
  <si>
    <t>E7P63</t>
  </si>
  <si>
    <t>44774815201</t>
  </si>
  <si>
    <t>T7451</t>
  </si>
  <si>
    <t>43982985201</t>
  </si>
  <si>
    <t>T7491</t>
  </si>
  <si>
    <t>44358325201</t>
  </si>
  <si>
    <t>E8S19</t>
  </si>
  <si>
    <t>44387815201</t>
  </si>
  <si>
    <t>E8S64</t>
  </si>
  <si>
    <t>44388015201</t>
  </si>
  <si>
    <t>E8S95</t>
  </si>
  <si>
    <t>43496825201</t>
  </si>
  <si>
    <t>T3704</t>
  </si>
  <si>
    <t>43938815201</t>
  </si>
  <si>
    <t>T3720</t>
  </si>
  <si>
    <t>43936615201</t>
  </si>
  <si>
    <t>T3743</t>
  </si>
  <si>
    <t>44173015201</t>
  </si>
  <si>
    <t>T3816</t>
  </si>
  <si>
    <t>44563215201</t>
  </si>
  <si>
    <t>T3818</t>
  </si>
  <si>
    <t>44387615201</t>
  </si>
  <si>
    <t>T3828</t>
  </si>
  <si>
    <t>44404415201</t>
  </si>
  <si>
    <t>T3830</t>
  </si>
  <si>
    <t>43256615201</t>
  </si>
  <si>
    <t>E6N55</t>
  </si>
  <si>
    <t>F590767981</t>
  </si>
  <si>
    <t>RUSSELL ENGINEERING INC.</t>
  </si>
  <si>
    <t>N/A</t>
  </si>
  <si>
    <t>B10:B2:B5</t>
  </si>
  <si>
    <t>ACC - BONUS/INCENT/DISINCENT:ACC - A+B (COST+TIME BIDDING):ACC - INCENTIVE/DISINCENTIVE</t>
  </si>
  <si>
    <t>F261871966</t>
  </si>
  <si>
    <t>AJAX PAVING INDUSTRIES OF FLORIDA LLC</t>
  </si>
  <si>
    <t>F273238420</t>
  </si>
  <si>
    <t>OCEANIK.US INC.</t>
  </si>
  <si>
    <t>F581401468</t>
  </si>
  <si>
    <t>PREFERRED MATERIALS INC.</t>
  </si>
  <si>
    <t>F651115948</t>
  </si>
  <si>
    <t>SUPERIOR ASPHALT INC.</t>
  </si>
  <si>
    <t>B0</t>
  </si>
  <si>
    <t>ACC - LUMP SUM</t>
  </si>
  <si>
    <t>E1U17</t>
  </si>
  <si>
    <t>F273534317</t>
  </si>
  <si>
    <t>GOSALIA CONCRETE CONSTRUCTORS INC.</t>
  </si>
  <si>
    <t>B1</t>
  </si>
  <si>
    <t>ACC - NO EXCUSE BONUS</t>
  </si>
  <si>
    <t>F590594298</t>
  </si>
  <si>
    <t>HUBBARD CONSTRUCTION COMPANY</t>
  </si>
  <si>
    <t>F550345840</t>
  </si>
  <si>
    <t>VECELLIO &amp; GROGAN INC.</t>
  </si>
  <si>
    <t>LBDB</t>
  </si>
  <si>
    <t>LOW BID DESIGN BUILD</t>
  </si>
  <si>
    <t>F814025800</t>
  </si>
  <si>
    <t>ORLANDO R&amp;B LLC</t>
  </si>
  <si>
    <t>F592571763</t>
  </si>
  <si>
    <t>JR. DAVIS CONSTRUCTION CO. INC.</t>
  </si>
  <si>
    <t>F474451572</t>
  </si>
  <si>
    <t>V &amp; H CONSTRUCTION INC.</t>
  </si>
  <si>
    <t>Z43-0990710</t>
  </si>
  <si>
    <t>ARCH INSURANCE COMPANY</t>
  </si>
  <si>
    <t>F591683951</t>
  </si>
  <si>
    <t>C.W. ROBERTS CONTRACTING INC.</t>
  </si>
  <si>
    <t>F592502221</t>
  </si>
  <si>
    <t>HORSEPOWER ELECTRIC INC.</t>
  </si>
  <si>
    <t>F134205756</t>
  </si>
  <si>
    <t>COBB SITE DEVELOPMENT INC</t>
  </si>
  <si>
    <t>F591858994</t>
  </si>
  <si>
    <t>TRAFFIC CONTROL DEVICES LLC</t>
  </si>
  <si>
    <t>F264318212</t>
  </si>
  <si>
    <t>CARR CONSTRUCTION LLC</t>
  </si>
  <si>
    <t>F823160551</t>
  </si>
  <si>
    <t>LEON AMERICA CONSTRUCTION LLC</t>
  </si>
  <si>
    <t>F814212997</t>
  </si>
  <si>
    <t>NATIONAL TRAFFIC SOLUTION INC</t>
  </si>
  <si>
    <t>T1839</t>
  </si>
  <si>
    <t>F820821263</t>
  </si>
  <si>
    <t>AJ GENERAL CONSTRUCTION SERVICES INC.</t>
  </si>
  <si>
    <t>E20T5</t>
  </si>
  <si>
    <t>F591641879</t>
  </si>
  <si>
    <t>SEACOAST INCORPORATED</t>
  </si>
  <si>
    <t>F263552913</t>
  </si>
  <si>
    <t>SUPERIOR CONSTRUCTION COMPANY SOUTHEAST</t>
  </si>
  <si>
    <t>F592385218</t>
  </si>
  <si>
    <t>HINSON JAMES D. ELECTRICAL CONTRACTING</t>
  </si>
  <si>
    <t>F592871935</t>
  </si>
  <si>
    <t>ANDERSON COLUMBIA CO. INC.</t>
  </si>
  <si>
    <t>F650026542</t>
  </si>
  <si>
    <t>D.A.B. CONSTRUCTORS INC</t>
  </si>
  <si>
    <t>F465639198</t>
  </si>
  <si>
    <t>WATSON CIVIL CONSTRUCTION INC.</t>
  </si>
  <si>
    <t>F592397581</t>
  </si>
  <si>
    <t>DUVAL ASPHALT PRODUCTS INC.</t>
  </si>
  <si>
    <t>F592554039</t>
  </si>
  <si>
    <t>AMERICAN LIGHTING AND SIGNALIZATION LLC</t>
  </si>
  <si>
    <t>F591233559</t>
  </si>
  <si>
    <t>HALIFAX PAVING INC.</t>
  </si>
  <si>
    <t>T2826</t>
  </si>
  <si>
    <t>T2833</t>
  </si>
  <si>
    <t>F261141819</t>
  </si>
  <si>
    <t>CDM CONTRACTING INC.</t>
  </si>
  <si>
    <t>T2873</t>
  </si>
  <si>
    <t>F593044703</t>
  </si>
  <si>
    <t>CHINCHOR ELECTRIC INC.</t>
  </si>
  <si>
    <t>T2887</t>
  </si>
  <si>
    <t>F593458160</t>
  </si>
  <si>
    <t>HALE CONTRACTING INC.</t>
  </si>
  <si>
    <t>E3U04</t>
  </si>
  <si>
    <t>F208163134</t>
  </si>
  <si>
    <t>BRIDGE MASTERS CONSTRUCTION LLC</t>
  </si>
  <si>
    <t>E3U32</t>
  </si>
  <si>
    <t>F842662495</t>
  </si>
  <si>
    <t>ALEXANDER DESIGN + BUILD LLC</t>
  </si>
  <si>
    <t>E3U86</t>
  </si>
  <si>
    <t>F943481793</t>
  </si>
  <si>
    <t>FAITH CONSTRUCTION GROUP INC.</t>
  </si>
  <si>
    <t>E3V33</t>
  </si>
  <si>
    <t>F742454910</t>
  </si>
  <si>
    <t>WEBBER LLC</t>
  </si>
  <si>
    <t>E3V50</t>
  </si>
  <si>
    <t>F381164400</t>
  </si>
  <si>
    <t>RAM CONSTRUCTION SERVICES OF MICHIGAN I</t>
  </si>
  <si>
    <t>E3V51</t>
  </si>
  <si>
    <t>E3V90</t>
  </si>
  <si>
    <t>E3W08</t>
  </si>
  <si>
    <t>F201424580</t>
  </si>
  <si>
    <t>GULF COAST CONTRACTING LLC</t>
  </si>
  <si>
    <t>E3W56</t>
  </si>
  <si>
    <t>F592318360</t>
  </si>
  <si>
    <t>PRINCE CONTRACTING LLC.</t>
  </si>
  <si>
    <t>T3598</t>
  </si>
  <si>
    <t>F593582039</t>
  </si>
  <si>
    <t>CHAVERS CONSTRUCTION INC</t>
  </si>
  <si>
    <t>F630500583</t>
  </si>
  <si>
    <t>SCOTT BRIDGE COMPANY INC.</t>
  </si>
  <si>
    <t>T3687</t>
  </si>
  <si>
    <t>F814575837</t>
  </si>
  <si>
    <t>GDB-US</t>
  </si>
  <si>
    <t>F630702929</t>
  </si>
  <si>
    <t>F &amp; W CONSTRUCTION COMPANY INC.</t>
  </si>
  <si>
    <t>F630368729</t>
  </si>
  <si>
    <t>MURPHREE BRIDGE CORPORATION</t>
  </si>
  <si>
    <t>F208743994</t>
  </si>
  <si>
    <t>EMERALD COAST STRIPING LLC.</t>
  </si>
  <si>
    <t>F743148751</t>
  </si>
  <si>
    <t>ROGAR MANAGEMENT &amp; CONSULTING OF FLORIDA</t>
  </si>
  <si>
    <t>F592895927</t>
  </si>
  <si>
    <t>ROBERTS AND ROBERTS INC.</t>
  </si>
  <si>
    <t>F593598732</t>
  </si>
  <si>
    <t>ROADS INC. OF NWF</t>
  </si>
  <si>
    <t>T3784</t>
  </si>
  <si>
    <t>T3794</t>
  </si>
  <si>
    <t>F593113094</t>
  </si>
  <si>
    <t>C &amp; D CONSTRUCTION INC.</t>
  </si>
  <si>
    <t>T3802</t>
  </si>
  <si>
    <t>F593541899</t>
  </si>
  <si>
    <t>ACME BARRICADES LC</t>
  </si>
  <si>
    <t>F590879719</t>
  </si>
  <si>
    <t>INGRAM SIGNALIZATION INC.</t>
  </si>
  <si>
    <t>T3823</t>
  </si>
  <si>
    <t>F824750393</t>
  </si>
  <si>
    <t>COLLINS LAND SERVICES INC</t>
  </si>
  <si>
    <t>T3825</t>
  </si>
  <si>
    <t>F432094655</t>
  </si>
  <si>
    <t>H.G. CONSTRUCTION DEVELOPMENT &amp; INVESTM</t>
  </si>
  <si>
    <t>B5</t>
  </si>
  <si>
    <t>ACC - INCENTIVE/DISINCENTIVE</t>
  </si>
  <si>
    <t>T9027</t>
  </si>
  <si>
    <t>F590753039</t>
  </si>
  <si>
    <t>WEEKLEY ASPHALT PAVING INC.</t>
  </si>
  <si>
    <t>F203598843</t>
  </si>
  <si>
    <t>PCL CONSTRUCTION INC.</t>
  </si>
  <si>
    <t>B10</t>
  </si>
  <si>
    <t>ACC - BONUS/INCENT/DISINCENT</t>
  </si>
  <si>
    <t>E4V19</t>
  </si>
  <si>
    <t>F593682914</t>
  </si>
  <si>
    <t>SEMINOLE EQUIPMENT INC.</t>
  </si>
  <si>
    <t>F592073526</t>
  </si>
  <si>
    <t>ENGINEER CONTROL SYSTEMS CORPORATION</t>
  </si>
  <si>
    <t>F980461222</t>
  </si>
  <si>
    <t>OHLA USA INC</t>
  </si>
  <si>
    <t>F201928479</t>
  </si>
  <si>
    <t>J.W. CHEATHAM LLC</t>
  </si>
  <si>
    <t>E4W04</t>
  </si>
  <si>
    <t>F651005943</t>
  </si>
  <si>
    <t>LAMBERT BROS. INC.</t>
  </si>
  <si>
    <t>F462302687</t>
  </si>
  <si>
    <t>JONES BENITEZ CORPORATION</t>
  </si>
  <si>
    <t>F812774010</t>
  </si>
  <si>
    <t>LEAD ENGINEERING CONTRACTORS LLC</t>
  </si>
  <si>
    <t>F650434021</t>
  </si>
  <si>
    <t>HORIZON CONTRACTORS INC.</t>
  </si>
  <si>
    <t>F455312119</t>
  </si>
  <si>
    <t>THE STOUT GROUP LLC</t>
  </si>
  <si>
    <t>F592098662</t>
  </si>
  <si>
    <t>RANGER CONSTRUCTION INDUSTRIES INC.</t>
  </si>
  <si>
    <t>F591115297</t>
  </si>
  <si>
    <t>GENERAL ASPHALT COMPANY LLC</t>
  </si>
  <si>
    <t>F454767314</t>
  </si>
  <si>
    <t>ROADWAY CONSTRUCTION LLC</t>
  </si>
  <si>
    <t>F650814419</t>
  </si>
  <si>
    <t>ZAHLENE ENTERPRISES INC.</t>
  </si>
  <si>
    <t>F650850057</t>
  </si>
  <si>
    <t>SIGNAL TECHNOLOGY AND INSTALLATION CORP.</t>
  </si>
  <si>
    <t>F208608887</t>
  </si>
  <si>
    <t>AUM CONSTRUCTION INC.</t>
  </si>
  <si>
    <t>T4603</t>
  </si>
  <si>
    <t>F591690152</t>
  </si>
  <si>
    <t>H &amp; R PAVING INC.</t>
  </si>
  <si>
    <t>F830345690</t>
  </si>
  <si>
    <t>FLORIDA ENGINEERING &amp; DEVELOPMENT CORP</t>
  </si>
  <si>
    <t>T4628</t>
  </si>
  <si>
    <t>F593155035</t>
  </si>
  <si>
    <t>P &amp; S PAVING INC.</t>
  </si>
  <si>
    <t>F591616643</t>
  </si>
  <si>
    <t>NELSON DAVID CONSTRUCTION CO.</t>
  </si>
  <si>
    <t>F202045800</t>
  </si>
  <si>
    <t>MASCI GENERAL CONTRACTORS INC</t>
  </si>
  <si>
    <t>F592361020</t>
  </si>
  <si>
    <t>M &amp; J CONSTRUCTION COMPANY OF PINELLAS C</t>
  </si>
  <si>
    <t>E55B4</t>
  </si>
  <si>
    <t>F521301361</t>
  </si>
  <si>
    <t>COASTAL GUNITE CONSTRUCTION COMPANY</t>
  </si>
  <si>
    <t>B2:B2:B5:B:B:B7</t>
  </si>
  <si>
    <t>ACC - A+B (COST+TIME BIDDING):ACC - A+B (COST+TIME BIDDING):ACC - INCENTIVE/DISINCENTIVE:ACC - INCENTIVE/DISINCENTIVE:ACC - A+B/BONUS:ACC - A+B/BONUS</t>
  </si>
  <si>
    <t>F592147362</t>
  </si>
  <si>
    <t>V.A. PAVING INC.</t>
  </si>
  <si>
    <t>T5765</t>
  </si>
  <si>
    <t>F263013168</t>
  </si>
  <si>
    <t>MEJIA INTERNATIONAL GROUP CORPORATION</t>
  </si>
  <si>
    <t>F470530367</t>
  </si>
  <si>
    <t>KIEWIT INFRASTRUCTURE SOUTH CO.</t>
  </si>
  <si>
    <t>E6N09</t>
  </si>
  <si>
    <t>F481277685</t>
  </si>
  <si>
    <t>JVA ENGINEERING CONTRACTOR INC</t>
  </si>
  <si>
    <t>F134122485</t>
  </si>
  <si>
    <t>FREYSSINET INC.</t>
  </si>
  <si>
    <t>F461187423</t>
  </si>
  <si>
    <t>SOUTHERN ROAD &amp; BRIDGE LLC</t>
  </si>
  <si>
    <t>B2:B2:B5:B5</t>
  </si>
  <si>
    <t>ACC - A+B (COST+TIME BIDDING):ACC - A+B (COST+TIME BIDDING):ACC - INCENTIVE/DISINCENTIVE:ACC - INCENTIVE/DISINCENTIVE</t>
  </si>
  <si>
    <t>B5:B5</t>
  </si>
  <si>
    <t>ACC - INCENTIVE/DISINCENTIVE:ACC - INCENTIVE/DISINCENTIVE</t>
  </si>
  <si>
    <t>F204804098</t>
  </si>
  <si>
    <t>HALLEY ENGINEERING CONTRACTORS INC.</t>
  </si>
  <si>
    <t>B5:B5:B5</t>
  </si>
  <si>
    <t>ACC - INCENTIVE/DISINCENTIVE:ACC - INCENTIVE/DISINCENTIVE:ACC - INCENTIVE/DISINCENTIVE</t>
  </si>
  <si>
    <t>F472761317</t>
  </si>
  <si>
    <t>BACALLAO CONSTRUCTION &amp; ENGINEERING DEVE</t>
  </si>
  <si>
    <t>F650446255</t>
  </si>
  <si>
    <t>QUINN CONSTRUCTION INC.</t>
  </si>
  <si>
    <t>F274431832</t>
  </si>
  <si>
    <t>BLACKTIP SERVICES INCORPORATED</t>
  </si>
  <si>
    <t>E7O11</t>
  </si>
  <si>
    <t>F591925201</t>
  </si>
  <si>
    <t>CONE &amp; GRAHAM INC.</t>
  </si>
  <si>
    <t>F381808100</t>
  </si>
  <si>
    <t>KAMMINGA &amp; ROODVOETS INC.</t>
  </si>
  <si>
    <t>B0:B0:B0</t>
  </si>
  <si>
    <t>ACC - LUMP SUM:ACC - LUMP SUM:ACC - LUMP SUM</t>
  </si>
  <si>
    <t>F593221511</t>
  </si>
  <si>
    <t>PCS CIVIL INC.</t>
  </si>
  <si>
    <t>T7498</t>
  </si>
  <si>
    <t>F592023298</t>
  </si>
  <si>
    <t>COMMUNITY ASPHALT CORP.</t>
  </si>
  <si>
    <t>F800866395</t>
  </si>
  <si>
    <t>JOHNSON BROS. CORPORATION A SOUTHLAND C</t>
  </si>
  <si>
    <t>A3</t>
  </si>
  <si>
    <t>ICC - DESIGN/BUILD - MINOR</t>
  </si>
  <si>
    <t>F208429863</t>
  </si>
  <si>
    <t>SICE INC</t>
  </si>
  <si>
    <t>E8T38</t>
  </si>
  <si>
    <t>F020546095</t>
  </si>
  <si>
    <t>EARTHSCAPES UNLIMITED INC.</t>
  </si>
  <si>
    <t>F900658000</t>
  </si>
  <si>
    <t>ELITE INDUSTRIAL PAINTING</t>
  </si>
  <si>
    <t>E8T87</t>
  </si>
  <si>
    <t>E8U28</t>
  </si>
  <si>
    <t>F721180277</t>
  </si>
  <si>
    <t>JACK B. HARPER CONTRACTOR L.L.C.</t>
  </si>
  <si>
    <t>QTR4</t>
  </si>
  <si>
    <t>20/21</t>
  </si>
  <si>
    <t>QTR3</t>
  </si>
  <si>
    <t>23/24</t>
  </si>
  <si>
    <t>QTR1</t>
  </si>
  <si>
    <t>19/20</t>
  </si>
  <si>
    <t>22/23</t>
  </si>
  <si>
    <t>QTR2</t>
  </si>
  <si>
    <t>21/22</t>
  </si>
  <si>
    <t>44012715201</t>
  </si>
  <si>
    <t>44594115201</t>
  </si>
  <si>
    <t>17/18</t>
  </si>
  <si>
    <t>209</t>
  </si>
  <si>
    <t>18/19</t>
  </si>
  <si>
    <t>214</t>
  </si>
  <si>
    <t>216</t>
  </si>
  <si>
    <t>44331115201</t>
  </si>
  <si>
    <t>44325815201</t>
  </si>
  <si>
    <t>44557615201</t>
  </si>
  <si>
    <t>44729015201</t>
  </si>
  <si>
    <t>43044935201</t>
  </si>
  <si>
    <t>16/17</t>
  </si>
  <si>
    <t>308</t>
  </si>
  <si>
    <t>43357725201</t>
  </si>
  <si>
    <t>313</t>
  </si>
  <si>
    <t>44072415201</t>
  </si>
  <si>
    <t>321</t>
  </si>
  <si>
    <t>314</t>
  </si>
  <si>
    <t>43938515201</t>
  </si>
  <si>
    <t>44364415201</t>
  </si>
  <si>
    <t>44397315201</t>
  </si>
  <si>
    <t>44565615201</t>
  </si>
  <si>
    <t>44565715201</t>
  </si>
  <si>
    <t>44531315215</t>
  </si>
  <si>
    <t>306</t>
  </si>
  <si>
    <t>21904225201</t>
  </si>
  <si>
    <t>42187425201</t>
  </si>
  <si>
    <t>22068525201</t>
  </si>
  <si>
    <t>44891315201</t>
  </si>
  <si>
    <t>42543655201</t>
  </si>
  <si>
    <t>44538525201</t>
  </si>
  <si>
    <t>44575815201</t>
  </si>
  <si>
    <t>22282725201</t>
  </si>
  <si>
    <t>45102915201</t>
  </si>
  <si>
    <t>412</t>
  </si>
  <si>
    <t>409</t>
  </si>
  <si>
    <t>44157815201</t>
  </si>
  <si>
    <t>44061275201</t>
  </si>
  <si>
    <t>43215215201</t>
  </si>
  <si>
    <t>45059015201</t>
  </si>
  <si>
    <t>408</t>
  </si>
  <si>
    <t>15/16</t>
  </si>
  <si>
    <t>509</t>
  </si>
  <si>
    <t>512</t>
  </si>
  <si>
    <t>514</t>
  </si>
  <si>
    <t>513</t>
  </si>
  <si>
    <t>515</t>
  </si>
  <si>
    <t>43759625201</t>
  </si>
  <si>
    <t>44942515201</t>
  </si>
  <si>
    <t>507</t>
  </si>
  <si>
    <t>636</t>
  </si>
  <si>
    <t>613</t>
  </si>
  <si>
    <t>44480525201</t>
  </si>
  <si>
    <t>44196815201</t>
  </si>
  <si>
    <t>44479915201</t>
  </si>
  <si>
    <t>798</t>
  </si>
  <si>
    <t>796</t>
  </si>
  <si>
    <t>799</t>
  </si>
  <si>
    <t>44332015201</t>
  </si>
  <si>
    <t>706</t>
  </si>
  <si>
    <t>44166515201</t>
  </si>
  <si>
    <t>714</t>
  </si>
  <si>
    <t>854</t>
  </si>
  <si>
    <t>43730095201</t>
  </si>
  <si>
    <t>43855015201</t>
  </si>
  <si>
    <t>44261825201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</si>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</sst>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0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51"/>
  <sheetViews>
    <sheetView tabSelected="1" zoomScaleNormal="100" workbookViewId="0">
      <selection sqref="A1:A2"/>
    </sheetView>
  </sheetViews>
  <sheetFormatPr defaultColWidth="9.125" defaultRowHeight="11.4"/>
  <cols>
    <col min="1" max="1" width="9.625" style="51" customWidth="1"/>
    <col min="2" max="2" width="12.875" style="51" customWidth="1"/>
    <col min="3" max="4" width="13.875" style="51" customWidth="1"/>
    <col min="5" max="5" width="12.75" style="51" customWidth="1"/>
    <col min="6" max="6" width="13.375" style="51" customWidth="1"/>
    <col min="7" max="7" width="13.625" style="51" customWidth="1"/>
    <col min="8" max="8" width="13.75" style="51" customWidth="1"/>
    <col min="9" max="9" width="13.125" style="51" customWidth="1"/>
    <col min="10" max="10" width="10.625" style="51" customWidth="1"/>
    <col min="11" max="11" width="13.75" style="51" customWidth="1"/>
    <col min="12" max="12" width="10" style="51" customWidth="1"/>
    <col min="13" max="13" width="13.75" style="51" customWidth="1"/>
    <col min="14" max="14" width="11.375" style="51" customWidth="1"/>
    <col min="15" max="15" width="10.75" style="51" customWidth="1"/>
    <col min="16" max="22" width="8.375" style="51" customWidth="1"/>
    <col min="23" max="23" width="11" style="51" customWidth="1"/>
    <col min="24" max="25" width="8.125" style="51" customWidth="1"/>
    <col min="26" max="26" width="8.25" style="51" customWidth="1"/>
    <col min="27" max="27" width="8.125" style="51" customWidth="1"/>
    <col min="28" max="28" width="10.375" style="51" customWidth="1"/>
    <col min="29" max="30" width="10.625" style="51" customWidth="1"/>
    <col min="31" max="16384" width="9.125" style="51"/>
  </cols>
  <sheetData>
    <row r="1" spans="1:31" s="30" customFormat="1" ht="61.5" customHeight="1">
      <c r="A1" s="236" t="s">
        <v>44</v>
      </c>
      <c r="B1" s="236" t="s">
        <v>105</v>
      </c>
      <c r="C1" s="236" t="s">
        <v>106</v>
      </c>
      <c r="D1" s="236" t="s">
        <v>107</v>
      </c>
      <c r="E1" s="236" t="s">
        <v>108</v>
      </c>
      <c r="F1" s="240" t="s">
        <v>109</v>
      </c>
      <c r="G1" s="240" t="s">
        <v>110</v>
      </c>
      <c r="H1" s="238" t="s">
        <v>111</v>
      </c>
      <c r="I1" s="242"/>
      <c r="J1" s="240" t="s">
        <v>142</v>
      </c>
      <c r="K1" s="238" t="s">
        <v>113</v>
      </c>
      <c r="L1" s="239"/>
      <c r="M1" s="238" t="s">
        <v>112</v>
      </c>
      <c r="N1" s="239"/>
      <c r="O1" s="240" t="s">
        <v>51</v>
      </c>
      <c r="P1" s="238" t="s">
        <v>71</v>
      </c>
      <c r="Q1" s="239"/>
      <c r="R1" s="238" t="s">
        <v>145</v>
      </c>
      <c r="S1" s="239"/>
      <c r="T1" s="238" t="s">
        <v>114</v>
      </c>
      <c r="U1" s="239"/>
      <c r="V1" s="238" t="s">
        <v>115</v>
      </c>
      <c r="W1" s="239"/>
      <c r="X1" s="238" t="s">
        <v>148</v>
      </c>
      <c r="Y1" s="239"/>
      <c r="Z1" s="240" t="s">
        <v>116</v>
      </c>
      <c r="AA1" s="240" t="s">
        <v>53</v>
      </c>
      <c r="AB1" s="240" t="s">
        <v>146</v>
      </c>
      <c r="AC1" s="240" t="s">
        <v>147</v>
      </c>
      <c r="AD1" s="240" t="s">
        <v>141</v>
      </c>
    </row>
    <row r="2" spans="1:31" s="30" customFormat="1" ht="56.25" customHeight="1">
      <c r="A2" s="237"/>
      <c r="B2" s="237"/>
      <c r="C2" s="237"/>
      <c r="D2" s="237"/>
      <c r="E2" s="237"/>
      <c r="F2" s="241"/>
      <c r="G2" s="241"/>
      <c r="H2" s="31" t="s">
        <v>117</v>
      </c>
      <c r="I2" s="31" t="s">
        <v>118</v>
      </c>
      <c r="J2" s="241"/>
      <c r="K2" s="31" t="s">
        <v>117</v>
      </c>
      <c r="L2" s="31" t="s">
        <v>119</v>
      </c>
      <c r="M2" s="31" t="s">
        <v>117</v>
      </c>
      <c r="N2" s="31" t="s">
        <v>119</v>
      </c>
      <c r="O2" s="24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41"/>
      <c r="AA2" s="241"/>
      <c r="AB2" s="241"/>
      <c r="AC2" s="241"/>
      <c r="AD2" s="241"/>
    </row>
    <row r="3" spans="1:31" s="30" customFormat="1" ht="31.5" customHeight="1" thickBot="1">
      <c r="A3" s="244">
        <v>1</v>
      </c>
      <c r="B3" s="45" t="s">
        <v>122</v>
      </c>
      <c r="C3" s="37">
        <f>'Detailed Data'!T25</f>
        <v>100347466</v>
      </c>
      <c r="D3" s="37">
        <f>'Detailed Data'!V25</f>
        <v>99264615</v>
      </c>
      <c r="E3" s="37">
        <f>'Detailed Data'!W25</f>
        <v>104373656</v>
      </c>
      <c r="F3" s="37">
        <f>'Detailed Data'!X25</f>
        <v>103867784</v>
      </c>
      <c r="G3" s="37">
        <f>'Detailed Data'!Z25</f>
        <v>0</v>
      </c>
      <c r="H3" s="37">
        <f>'Detailed Data'!AC25</f>
        <v>105278743</v>
      </c>
      <c r="I3" s="149">
        <f>IF(D3&gt;0,((H3-D3)/D3),0)</f>
        <v>6.0586826433568497E-2</v>
      </c>
      <c r="J3" s="35">
        <f>'Detailed Data'!AD25</f>
        <v>0.76190476190476186</v>
      </c>
      <c r="K3" s="37">
        <f>'Detailed Data'!CL25</f>
        <v>4223052</v>
      </c>
      <c r="L3" s="34">
        <f>IF(D3&gt;0,((K3)/D3),0)</f>
        <v>4.2543377617492398E-2</v>
      </c>
      <c r="M3" s="37">
        <f>'Detailed Data'!AG25</f>
        <v>4026189</v>
      </c>
      <c r="N3" s="34">
        <f>IF(C3&gt;0,(M3/C3),0)</f>
        <v>4.0122478030486589E-2</v>
      </c>
      <c r="O3" s="38">
        <f>'Detailed Data'!J25</f>
        <v>4824</v>
      </c>
      <c r="P3" s="38">
        <f>'Detailed Data'!AH25</f>
        <v>2006</v>
      </c>
      <c r="Q3" s="39">
        <f>IF(O3&gt;0,(+P3/O3),0)</f>
        <v>0.41583747927031511</v>
      </c>
      <c r="R3" s="38">
        <f>'Detailed Data'!AI25</f>
        <v>460</v>
      </c>
      <c r="S3" s="39">
        <f t="shared" ref="S3:S9" si="0">IF(O3&gt;0,(+R3/O3),0)</f>
        <v>9.5356550580431174E-2</v>
      </c>
      <c r="T3" s="38">
        <f>'Detailed Data'!CJ25</f>
        <v>726</v>
      </c>
      <c r="U3" s="39">
        <f>IF(O3&gt;0,(+T3/O3),0)</f>
        <v>0.15049751243781095</v>
      </c>
      <c r="V3" s="38">
        <f>'Detailed Data'!CK25</f>
        <v>700</v>
      </c>
      <c r="W3" s="39">
        <f>IF(O3&gt;0,(+V3/O3),0)</f>
        <v>0.14510779436152571</v>
      </c>
      <c r="X3" s="38">
        <f t="shared" ref="X3:X29" si="1">O3+T3+V3</f>
        <v>6250</v>
      </c>
      <c r="Y3" s="39">
        <f>IF(O3&gt;0,((X3-O3)/O3),0)</f>
        <v>0.29560530679933666</v>
      </c>
      <c r="Z3" s="38">
        <f>'Detailed Data'!K25</f>
        <v>7781</v>
      </c>
      <c r="AA3" s="38">
        <f>'Detailed Data'!L25</f>
        <v>8114</v>
      </c>
      <c r="AB3" s="38">
        <f t="shared" ref="AB3:AB29" si="2">+AA3-P3-R3</f>
        <v>5648</v>
      </c>
      <c r="AC3" s="152">
        <f>IF(O3&gt;0,((AB3-O3)/O3),0)</f>
        <v>0.17081260364842454</v>
      </c>
      <c r="AD3" s="35">
        <f>'Detailed Data'!M25</f>
        <v>0.66666666666666663</v>
      </c>
    </row>
    <row r="4" spans="1:31" s="30" customFormat="1" ht="31.5" customHeight="1" thickTop="1" thickBot="1">
      <c r="A4" s="231"/>
      <c r="B4" s="164" t="s">
        <v>123</v>
      </c>
      <c r="C4" s="165">
        <f>'Detailed Data'!T39</f>
        <v>43612259</v>
      </c>
      <c r="D4" s="165">
        <f>'Detailed Data'!V39</f>
        <v>43005498</v>
      </c>
      <c r="E4" s="165">
        <f>'Detailed Data'!W39</f>
        <v>44681238</v>
      </c>
      <c r="F4" s="165">
        <f>'Detailed Data'!X39</f>
        <v>44336305</v>
      </c>
      <c r="G4" s="165">
        <f>'Detailed Data'!Z39</f>
        <v>100000</v>
      </c>
      <c r="H4" s="165">
        <f>'Detailed Data'!AC39</f>
        <v>44737032</v>
      </c>
      <c r="I4" s="149">
        <f t="shared" ref="I4:I29" si="3">IF(D4&gt;0,((H4-D4)/D4),0)</f>
        <v>4.0263084501428167E-2</v>
      </c>
      <c r="J4" s="35">
        <f>'Detailed Data'!AD39</f>
        <v>0.66666666666666663</v>
      </c>
      <c r="K4" s="163">
        <f>'Detailed Data'!CL39</f>
        <v>1302847</v>
      </c>
      <c r="L4" s="167">
        <f t="shared" ref="L4:L29" si="4">IF(D4&gt;0,((K4)/D4),0)</f>
        <v>3.0294893922632869E-2</v>
      </c>
      <c r="M4" s="163">
        <f>'Detailed Data'!AG39</f>
        <v>1068979</v>
      </c>
      <c r="N4" s="34">
        <f t="shared" ref="N4:N29" si="5">IF(C4&gt;0,(M4/C4),0)</f>
        <v>2.4510975228318257E-2</v>
      </c>
      <c r="O4" s="161">
        <f>'Detailed Data'!J39</f>
        <v>2612</v>
      </c>
      <c r="P4" s="161">
        <f>'Detailed Data'!AH39</f>
        <v>694</v>
      </c>
      <c r="Q4" s="169">
        <f t="shared" ref="Q4:Q29" si="6">IF(O4&gt;0,(+P4/O4),0)</f>
        <v>0.26569678407350689</v>
      </c>
      <c r="R4" s="161">
        <f>'Detailed Data'!AI39</f>
        <v>237</v>
      </c>
      <c r="S4" s="169">
        <f t="shared" si="0"/>
        <v>9.0735068912710562E-2</v>
      </c>
      <c r="T4" s="161">
        <f>'Detailed Data'!CJ39</f>
        <v>105</v>
      </c>
      <c r="U4" s="171">
        <f t="shared" ref="U4:U29" si="7">IF(O4&gt;0,(+T4/O4),0)</f>
        <v>4.0199081163859111E-2</v>
      </c>
      <c r="V4" s="160">
        <f>'Detailed Data'!CK39</f>
        <v>460</v>
      </c>
      <c r="W4" s="171">
        <f t="shared" ref="W4:W29" si="8">IF(O4&gt;0,(+V4/O4),0)</f>
        <v>0.17611026033690658</v>
      </c>
      <c r="X4" s="160">
        <f t="shared" si="1"/>
        <v>3177</v>
      </c>
      <c r="Y4" s="171">
        <f t="shared" ref="Y4:Y29" si="9">IF(O4&gt;0,((X4-O4)/O4),0)</f>
        <v>0.21630934150076569</v>
      </c>
      <c r="Z4" s="160">
        <f>'Detailed Data'!K39</f>
        <v>3866</v>
      </c>
      <c r="AA4" s="160">
        <f>'Detailed Data'!L39</f>
        <v>4031</v>
      </c>
      <c r="AB4" s="160">
        <f t="shared" si="2"/>
        <v>3100</v>
      </c>
      <c r="AC4" s="172">
        <f t="shared" ref="AC4:AC29" si="10">IF(O4&gt;0,((AB4-O4)/O4),0)</f>
        <v>0.18683001531393567</v>
      </c>
      <c r="AD4" s="173">
        <f>'Detailed Data'!M39</f>
        <v>0.83333333333333337</v>
      </c>
    </row>
    <row r="5" spans="1:31" s="30" customFormat="1" ht="31.5" customHeight="1" thickTop="1" thickBot="1">
      <c r="A5" s="232"/>
      <c r="B5" s="162" t="s">
        <v>124</v>
      </c>
      <c r="C5" s="163">
        <f t="shared" ref="C5:H5" si="11">SUM(C3,C4,)</f>
        <v>143959725</v>
      </c>
      <c r="D5" s="163">
        <f t="shared" si="11"/>
        <v>142270113</v>
      </c>
      <c r="E5" s="163">
        <f t="shared" si="11"/>
        <v>149054894</v>
      </c>
      <c r="F5" s="163">
        <f t="shared" si="11"/>
        <v>148204089</v>
      </c>
      <c r="G5" s="163">
        <f t="shared" si="11"/>
        <v>100000</v>
      </c>
      <c r="H5" s="163">
        <f t="shared" si="11"/>
        <v>150015775</v>
      </c>
      <c r="I5" s="149">
        <f t="shared" si="3"/>
        <v>5.444335311661698E-2</v>
      </c>
      <c r="J5" s="166">
        <f>'Detailed Data'!AD40</f>
        <v>0.72727272727272729</v>
      </c>
      <c r="K5" s="163">
        <f>SUM(K3,K4,)</f>
        <v>5525899</v>
      </c>
      <c r="L5" s="168">
        <f t="shared" si="4"/>
        <v>3.884089836914658E-2</v>
      </c>
      <c r="M5" s="163">
        <f>SUM(M3,M4,)</f>
        <v>5095168</v>
      </c>
      <c r="N5" s="167">
        <f t="shared" si="5"/>
        <v>3.5393010093621668E-2</v>
      </c>
      <c r="O5" s="161">
        <f>SUM(O3,O4,)</f>
        <v>7436</v>
      </c>
      <c r="P5" s="161">
        <f>SUM(P3,P4,)</f>
        <v>2700</v>
      </c>
      <c r="Q5" s="169">
        <f t="shared" si="6"/>
        <v>0.36309844002151692</v>
      </c>
      <c r="R5" s="161">
        <f>SUM(R3,R4,)</f>
        <v>697</v>
      </c>
      <c r="S5" s="169">
        <f t="shared" si="0"/>
        <v>9.3733189887036036E-2</v>
      </c>
      <c r="T5" s="161">
        <f>SUM(T3,T4,)</f>
        <v>831</v>
      </c>
      <c r="U5" s="169">
        <f t="shared" si="7"/>
        <v>0.11175363098440022</v>
      </c>
      <c r="V5" s="161">
        <f>SUM(V3,V4,)</f>
        <v>1160</v>
      </c>
      <c r="W5" s="169">
        <f t="shared" si="8"/>
        <v>0.15599784830554062</v>
      </c>
      <c r="X5" s="161">
        <f t="shared" si="1"/>
        <v>9427</v>
      </c>
      <c r="Y5" s="169">
        <f t="shared" si="9"/>
        <v>0.26775147928994081</v>
      </c>
      <c r="Z5" s="161">
        <f>SUM(Z3,Z4,)</f>
        <v>11647</v>
      </c>
      <c r="AA5" s="161">
        <f>SUM(AA3,AA4,)</f>
        <v>12145</v>
      </c>
      <c r="AB5" s="161">
        <f t="shared" si="2"/>
        <v>8748</v>
      </c>
      <c r="AC5" s="170">
        <f t="shared" si="10"/>
        <v>0.17643894566971491</v>
      </c>
      <c r="AD5" s="166">
        <f>'Detailed Data'!M40</f>
        <v>0.72727272727272729</v>
      </c>
      <c r="AE5" s="36"/>
    </row>
    <row r="6" spans="1:31" s="30" customFormat="1" ht="31.5" customHeight="1" thickTop="1" thickBot="1">
      <c r="A6" s="230">
        <v>2</v>
      </c>
      <c r="B6" s="174" t="s">
        <v>122</v>
      </c>
      <c r="C6" s="165">
        <f>'Detailed Data'!T82</f>
        <v>205542970</v>
      </c>
      <c r="D6" s="165">
        <f>'Detailed Data'!V82</f>
        <v>202992598</v>
      </c>
      <c r="E6" s="165">
        <f>'Detailed Data'!W82</f>
        <v>207183339</v>
      </c>
      <c r="F6" s="165">
        <f>'Detailed Data'!X82</f>
        <v>207602370</v>
      </c>
      <c r="G6" s="165">
        <f>'Detailed Data'!Z82</f>
        <v>0</v>
      </c>
      <c r="H6" s="165">
        <f>'Detailed Data'!AC82</f>
        <v>211427666</v>
      </c>
      <c r="I6" s="175">
        <f t="shared" si="3"/>
        <v>4.1553574283531264E-2</v>
      </c>
      <c r="J6" s="173">
        <f>'Detailed Data'!AD82</f>
        <v>0.875</v>
      </c>
      <c r="K6" s="165">
        <f>'Detailed Data'!CL82</f>
        <v>2147182</v>
      </c>
      <c r="L6" s="168">
        <f t="shared" si="4"/>
        <v>1.0577636924475444E-2</v>
      </c>
      <c r="M6" s="165">
        <f>'Detailed Data'!AG82</f>
        <v>1640370</v>
      </c>
      <c r="N6" s="168">
        <f t="shared" si="5"/>
        <v>7.9806670108931478E-3</v>
      </c>
      <c r="O6" s="160">
        <f>'Detailed Data'!J82</f>
        <v>8934</v>
      </c>
      <c r="P6" s="160">
        <f>'Detailed Data'!AH82</f>
        <v>2825</v>
      </c>
      <c r="Q6" s="171">
        <f t="shared" si="6"/>
        <v>0.3162077456906201</v>
      </c>
      <c r="R6" s="160">
        <f>'Detailed Data'!AI82</f>
        <v>1149</v>
      </c>
      <c r="S6" s="171">
        <f t="shared" si="0"/>
        <v>0.12860980523841503</v>
      </c>
      <c r="T6" s="160">
        <f>'Detailed Data'!CJ82</f>
        <v>1193</v>
      </c>
      <c r="U6" s="171">
        <f t="shared" si="7"/>
        <v>0.13353481083501231</v>
      </c>
      <c r="V6" s="160">
        <f>'Detailed Data'!CK82</f>
        <v>1891</v>
      </c>
      <c r="W6" s="171">
        <f t="shared" si="8"/>
        <v>0.21166330870830535</v>
      </c>
      <c r="X6" s="160">
        <f t="shared" si="1"/>
        <v>12018</v>
      </c>
      <c r="Y6" s="171">
        <f t="shared" si="9"/>
        <v>0.34519811954331764</v>
      </c>
      <c r="Z6" s="160">
        <f>'Detailed Data'!K82</f>
        <v>15332</v>
      </c>
      <c r="AA6" s="160">
        <f>'Detailed Data'!L82</f>
        <v>15430</v>
      </c>
      <c r="AB6" s="160">
        <f t="shared" si="2"/>
        <v>11456</v>
      </c>
      <c r="AC6" s="172">
        <f t="shared" si="10"/>
        <v>0.28229236624132525</v>
      </c>
      <c r="AD6" s="173">
        <f>'Detailed Data'!M82</f>
        <v>0.57499999999999996</v>
      </c>
      <c r="AE6" s="36"/>
    </row>
    <row r="7" spans="1:31" s="30" customFormat="1" ht="31.5" customHeight="1" thickTop="1" thickBot="1">
      <c r="A7" s="231"/>
      <c r="B7" s="164" t="s">
        <v>123</v>
      </c>
      <c r="C7" s="165">
        <f>'Detailed Data'!T88</f>
        <v>7711272</v>
      </c>
      <c r="D7" s="165">
        <f>'Detailed Data'!V88</f>
        <v>7537884</v>
      </c>
      <c r="E7" s="165">
        <f>'Detailed Data'!W88</f>
        <v>7766389</v>
      </c>
      <c r="F7" s="165">
        <f>'Detailed Data'!X88</f>
        <v>7739729</v>
      </c>
      <c r="G7" s="165">
        <f>'Detailed Data'!Z88</f>
        <v>0</v>
      </c>
      <c r="H7" s="165">
        <f>'Detailed Data'!AC88</f>
        <v>7734556</v>
      </c>
      <c r="I7" s="175">
        <f t="shared" si="3"/>
        <v>2.6091141758084895E-2</v>
      </c>
      <c r="J7" s="173">
        <f>'Detailed Data'!AD88</f>
        <v>1</v>
      </c>
      <c r="K7" s="165">
        <f>'Detailed Data'!CL88</f>
        <v>99240</v>
      </c>
      <c r="L7" s="168">
        <f t="shared" si="4"/>
        <v>1.316549843430862E-2</v>
      </c>
      <c r="M7" s="165">
        <f>'Detailed Data'!AG88</f>
        <v>55117</v>
      </c>
      <c r="N7" s="168">
        <f t="shared" si="5"/>
        <v>7.1475886209175351E-3</v>
      </c>
      <c r="O7" s="160">
        <f>'Detailed Data'!J88</f>
        <v>825</v>
      </c>
      <c r="P7" s="160">
        <f>'Detailed Data'!AH88</f>
        <v>182</v>
      </c>
      <c r="Q7" s="171">
        <f t="shared" si="6"/>
        <v>0.22060606060606061</v>
      </c>
      <c r="R7" s="160">
        <f>'Detailed Data'!AI88</f>
        <v>189</v>
      </c>
      <c r="S7" s="171">
        <f t="shared" si="0"/>
        <v>0.2290909090909091</v>
      </c>
      <c r="T7" s="160">
        <f>'Detailed Data'!CJ88</f>
        <v>0</v>
      </c>
      <c r="U7" s="171">
        <f t="shared" si="7"/>
        <v>0</v>
      </c>
      <c r="V7" s="160">
        <f>'Detailed Data'!CK88</f>
        <v>329</v>
      </c>
      <c r="W7" s="171">
        <f t="shared" si="8"/>
        <v>0.3987878787878788</v>
      </c>
      <c r="X7" s="160">
        <f t="shared" si="1"/>
        <v>1154</v>
      </c>
      <c r="Y7" s="171">
        <f t="shared" si="9"/>
        <v>0.3987878787878788</v>
      </c>
      <c r="Z7" s="160">
        <f>'Detailed Data'!K88</f>
        <v>1506</v>
      </c>
      <c r="AA7" s="160">
        <f>'Detailed Data'!L88</f>
        <v>1500</v>
      </c>
      <c r="AB7" s="160">
        <f t="shared" si="2"/>
        <v>1129</v>
      </c>
      <c r="AC7" s="172">
        <f t="shared" si="10"/>
        <v>0.36848484848484847</v>
      </c>
      <c r="AD7" s="173">
        <f>'Detailed Data'!M88</f>
        <v>0.75</v>
      </c>
      <c r="AE7" s="36"/>
    </row>
    <row r="8" spans="1:31" s="30" customFormat="1" ht="31.5" customHeight="1" thickTop="1" thickBot="1">
      <c r="A8" s="232"/>
      <c r="B8" s="164" t="s">
        <v>124</v>
      </c>
      <c r="C8" s="165">
        <f t="shared" ref="C8:H8" si="12">SUM(C6,C7,)</f>
        <v>213254242</v>
      </c>
      <c r="D8" s="165">
        <f t="shared" si="12"/>
        <v>210530482</v>
      </c>
      <c r="E8" s="165">
        <f t="shared" si="12"/>
        <v>214949728</v>
      </c>
      <c r="F8" s="165">
        <f t="shared" si="12"/>
        <v>215342099</v>
      </c>
      <c r="G8" s="165">
        <f t="shared" si="12"/>
        <v>0</v>
      </c>
      <c r="H8" s="165">
        <f t="shared" si="12"/>
        <v>219162222</v>
      </c>
      <c r="I8" s="175">
        <f t="shared" si="3"/>
        <v>4.0999953631417611E-2</v>
      </c>
      <c r="J8" s="173">
        <f>'Detailed Data'!AD89</f>
        <v>0.88636363636363635</v>
      </c>
      <c r="K8" s="165">
        <f>SUM(K6,K7,)</f>
        <v>2246422</v>
      </c>
      <c r="L8" s="168">
        <f t="shared" si="4"/>
        <v>1.0670293340229944E-2</v>
      </c>
      <c r="M8" s="165">
        <f>SUM(M6,M7,)</f>
        <v>1695487</v>
      </c>
      <c r="N8" s="168">
        <f t="shared" si="5"/>
        <v>7.9505429017444826E-3</v>
      </c>
      <c r="O8" s="160">
        <f>SUM(O6,O7,)</f>
        <v>9759</v>
      </c>
      <c r="P8" s="160">
        <f>SUM(P6,P7,)</f>
        <v>3007</v>
      </c>
      <c r="Q8" s="171">
        <f t="shared" si="6"/>
        <v>0.30812583256481196</v>
      </c>
      <c r="R8" s="160">
        <f>SUM(R6,R7,)</f>
        <v>1338</v>
      </c>
      <c r="S8" s="171">
        <f t="shared" si="0"/>
        <v>0.13710421149707963</v>
      </c>
      <c r="T8" s="160">
        <f>SUM(T6,T7,)</f>
        <v>1193</v>
      </c>
      <c r="U8" s="171">
        <f t="shared" si="7"/>
        <v>0.1222461317757967</v>
      </c>
      <c r="V8" s="160">
        <f>SUM(V6,V7,)</f>
        <v>2220</v>
      </c>
      <c r="W8" s="171">
        <f t="shared" si="8"/>
        <v>0.22748232400860743</v>
      </c>
      <c r="X8" s="160">
        <f t="shared" si="1"/>
        <v>13172</v>
      </c>
      <c r="Y8" s="171">
        <f t="shared" si="9"/>
        <v>0.34972845578440415</v>
      </c>
      <c r="Z8" s="160">
        <f>SUM(Z6,Z7,)</f>
        <v>16838</v>
      </c>
      <c r="AA8" s="160">
        <f>SUM(AA6,AA7,)</f>
        <v>16930</v>
      </c>
      <c r="AB8" s="160">
        <f t="shared" si="2"/>
        <v>12585</v>
      </c>
      <c r="AC8" s="172">
        <f t="shared" si="10"/>
        <v>0.28957885029203811</v>
      </c>
      <c r="AD8" s="173">
        <f>'Detailed Data'!M89</f>
        <v>0.59090909090909094</v>
      </c>
      <c r="AE8" s="36"/>
    </row>
    <row r="9" spans="1:31" s="30" customFormat="1" ht="31.5" customHeight="1" thickTop="1" thickBot="1">
      <c r="A9" s="230">
        <v>3</v>
      </c>
      <c r="B9" s="174" t="s">
        <v>122</v>
      </c>
      <c r="C9" s="165">
        <f>'Detailed Data'!T130</f>
        <v>163325223</v>
      </c>
      <c r="D9" s="165">
        <f>'Detailed Data'!V130</f>
        <v>161653539</v>
      </c>
      <c r="E9" s="165">
        <f>'Detailed Data'!W130</f>
        <v>167203221</v>
      </c>
      <c r="F9" s="165">
        <f>'Detailed Data'!X130</f>
        <v>168171349</v>
      </c>
      <c r="G9" s="165">
        <f>'Detailed Data'!Z130</f>
        <v>50000</v>
      </c>
      <c r="H9" s="165">
        <f>'Detailed Data'!AC130</f>
        <v>169745474</v>
      </c>
      <c r="I9" s="175">
        <f t="shared" si="3"/>
        <v>5.0057270939178139E-2</v>
      </c>
      <c r="J9" s="173">
        <f>'Detailed Data'!AD130</f>
        <v>0.92307692307692313</v>
      </c>
      <c r="K9" s="165">
        <f>'Detailed Data'!CL130</f>
        <v>4093091</v>
      </c>
      <c r="L9" s="168">
        <f t="shared" si="4"/>
        <v>2.5320144707750569E-2</v>
      </c>
      <c r="M9" s="165">
        <f>'Detailed Data'!AG130</f>
        <v>3878001</v>
      </c>
      <c r="N9" s="168">
        <f t="shared" si="5"/>
        <v>2.3744042278148306E-2</v>
      </c>
      <c r="O9" s="160">
        <f>'Detailed Data'!J130</f>
        <v>8784</v>
      </c>
      <c r="P9" s="160">
        <f>'Detailed Data'!AH130</f>
        <v>3620</v>
      </c>
      <c r="Q9" s="171">
        <f t="shared" si="6"/>
        <v>0.41211293260473586</v>
      </c>
      <c r="R9" s="160">
        <f>'Detailed Data'!AI130</f>
        <v>1314</v>
      </c>
      <c r="S9" s="171">
        <f t="shared" si="0"/>
        <v>0.14959016393442623</v>
      </c>
      <c r="T9" s="160">
        <f>'Detailed Data'!CJ130</f>
        <v>1571</v>
      </c>
      <c r="U9" s="171">
        <f t="shared" si="7"/>
        <v>0.17884790528233152</v>
      </c>
      <c r="V9" s="160">
        <f>'Detailed Data'!CK130</f>
        <v>736</v>
      </c>
      <c r="W9" s="171">
        <f t="shared" si="8"/>
        <v>8.3788706739526417E-2</v>
      </c>
      <c r="X9" s="160">
        <f t="shared" si="1"/>
        <v>11091</v>
      </c>
      <c r="Y9" s="171">
        <f t="shared" si="9"/>
        <v>0.2626366120218579</v>
      </c>
      <c r="Z9" s="160">
        <f>'Detailed Data'!K130</f>
        <v>15168</v>
      </c>
      <c r="AA9" s="160">
        <f>'Detailed Data'!L130</f>
        <v>15605</v>
      </c>
      <c r="AB9" s="160">
        <f t="shared" si="2"/>
        <v>10671</v>
      </c>
      <c r="AC9" s="172">
        <f t="shared" si="10"/>
        <v>0.2148224043715847</v>
      </c>
      <c r="AD9" s="173">
        <f>'Detailed Data'!M130</f>
        <v>0.74358974358974361</v>
      </c>
      <c r="AE9" s="36"/>
    </row>
    <row r="10" spans="1:31" s="30" customFormat="1" ht="31.5" customHeight="1" thickTop="1" thickBot="1">
      <c r="A10" s="231"/>
      <c r="B10" s="164" t="s">
        <v>123</v>
      </c>
      <c r="C10" s="165">
        <f>'Detailed Data'!T145</f>
        <v>24731924</v>
      </c>
      <c r="D10" s="165">
        <f>'Detailed Data'!V145</f>
        <v>24325695</v>
      </c>
      <c r="E10" s="165">
        <f>'Detailed Data'!W145</f>
        <v>24765191</v>
      </c>
      <c r="F10" s="165">
        <f>'Detailed Data'!X145</f>
        <v>24511863</v>
      </c>
      <c r="G10" s="165">
        <f>'Detailed Data'!Z145</f>
        <v>0</v>
      </c>
      <c r="H10" s="165">
        <f>'Detailed Data'!AC145</f>
        <v>24850424</v>
      </c>
      <c r="I10" s="175">
        <f t="shared" si="3"/>
        <v>2.1570976697685307E-2</v>
      </c>
      <c r="J10" s="173">
        <f>'Detailed Data'!AD145</f>
        <v>1</v>
      </c>
      <c r="K10" s="165">
        <f>'Detailed Data'!CL145</f>
        <v>59691</v>
      </c>
      <c r="L10" s="168">
        <f t="shared" si="4"/>
        <v>2.4538250602911859E-3</v>
      </c>
      <c r="M10" s="165">
        <f>'Detailed Data'!AG145</f>
        <v>33266</v>
      </c>
      <c r="N10" s="168">
        <f t="shared" si="5"/>
        <v>1.3450631661329705E-3</v>
      </c>
      <c r="O10" s="160">
        <f>'Detailed Data'!J145</f>
        <v>1725</v>
      </c>
      <c r="P10" s="160">
        <f>'Detailed Data'!AH145</f>
        <v>420</v>
      </c>
      <c r="Q10" s="171">
        <f t="shared" si="6"/>
        <v>0.24347826086956523</v>
      </c>
      <c r="R10" s="160">
        <f>'Detailed Data'!AI145</f>
        <v>232</v>
      </c>
      <c r="S10" s="171">
        <f t="shared" ref="S10:S29" si="13">IF(O10&gt;0,(+R10/O10),0)</f>
        <v>0.13449275362318841</v>
      </c>
      <c r="T10" s="160">
        <f>'Detailed Data'!CJ145</f>
        <v>183</v>
      </c>
      <c r="U10" s="171">
        <f t="shared" si="7"/>
        <v>0.10608695652173913</v>
      </c>
      <c r="V10" s="160">
        <f>'Detailed Data'!CK145</f>
        <v>0</v>
      </c>
      <c r="W10" s="171">
        <f t="shared" si="8"/>
        <v>0</v>
      </c>
      <c r="X10" s="160">
        <f t="shared" si="1"/>
        <v>1908</v>
      </c>
      <c r="Y10" s="171">
        <f t="shared" si="9"/>
        <v>0.10608695652173913</v>
      </c>
      <c r="Z10" s="160">
        <f>'Detailed Data'!K145</f>
        <v>2437</v>
      </c>
      <c r="AA10" s="160">
        <f>'Detailed Data'!L145</f>
        <v>2227</v>
      </c>
      <c r="AB10" s="160">
        <f t="shared" si="2"/>
        <v>1575</v>
      </c>
      <c r="AC10" s="172">
        <f t="shared" si="10"/>
        <v>-8.6956521739130432E-2</v>
      </c>
      <c r="AD10" s="173">
        <f>'Detailed Data'!M145</f>
        <v>1</v>
      </c>
      <c r="AE10" s="36"/>
    </row>
    <row r="11" spans="1:31" s="30" customFormat="1" ht="31.5" customHeight="1" thickTop="1" thickBot="1">
      <c r="A11" s="232"/>
      <c r="B11" s="164" t="s">
        <v>124</v>
      </c>
      <c r="C11" s="165">
        <f t="shared" ref="C11:H11" si="14">SUM(C9,C10,)</f>
        <v>188057147</v>
      </c>
      <c r="D11" s="165">
        <f t="shared" si="14"/>
        <v>185979234</v>
      </c>
      <c r="E11" s="165">
        <f t="shared" si="14"/>
        <v>191968412</v>
      </c>
      <c r="F11" s="165">
        <f t="shared" si="14"/>
        <v>192683212</v>
      </c>
      <c r="G11" s="165">
        <f t="shared" si="14"/>
        <v>50000</v>
      </c>
      <c r="H11" s="165">
        <f t="shared" si="14"/>
        <v>194595898</v>
      </c>
      <c r="I11" s="175">
        <f t="shared" si="3"/>
        <v>4.6331323205686503E-2</v>
      </c>
      <c r="J11" s="173">
        <f>'Detailed Data'!AD146</f>
        <v>0.94230769230769229</v>
      </c>
      <c r="K11" s="165">
        <f>SUM(K9,K10,)</f>
        <v>4152782</v>
      </c>
      <c r="L11" s="168">
        <f t="shared" si="4"/>
        <v>2.2329277902069431E-2</v>
      </c>
      <c r="M11" s="165">
        <f>SUM(M9,M10,)</f>
        <v>3911267</v>
      </c>
      <c r="N11" s="168">
        <f t="shared" si="5"/>
        <v>2.0798289575242785E-2</v>
      </c>
      <c r="O11" s="160">
        <f>SUM(O9,O10,)</f>
        <v>10509</v>
      </c>
      <c r="P11" s="160">
        <f>SUM(P9,P10,)</f>
        <v>4040</v>
      </c>
      <c r="Q11" s="171">
        <f t="shared" si="6"/>
        <v>0.38443239128366163</v>
      </c>
      <c r="R11" s="160">
        <f>SUM(R9,R10,)</f>
        <v>1546</v>
      </c>
      <c r="S11" s="171">
        <f t="shared" si="13"/>
        <v>0.14711199923874774</v>
      </c>
      <c r="T11" s="160">
        <f>SUM(T9,T10,)</f>
        <v>1754</v>
      </c>
      <c r="U11" s="171">
        <f t="shared" si="7"/>
        <v>0.16690455799790654</v>
      </c>
      <c r="V11" s="160">
        <f>SUM(V9,V10,)</f>
        <v>736</v>
      </c>
      <c r="W11" s="171">
        <f t="shared" si="8"/>
        <v>7.0035207917023501E-2</v>
      </c>
      <c r="X11" s="160">
        <f t="shared" si="1"/>
        <v>12999</v>
      </c>
      <c r="Y11" s="171">
        <f t="shared" si="9"/>
        <v>0.23693976591493007</v>
      </c>
      <c r="Z11" s="160">
        <f>SUM(Z9,Z10,)</f>
        <v>17605</v>
      </c>
      <c r="AA11" s="160">
        <f>SUM(AA9,AA10,)</f>
        <v>17832</v>
      </c>
      <c r="AB11" s="160">
        <f t="shared" si="2"/>
        <v>12246</v>
      </c>
      <c r="AC11" s="172">
        <f t="shared" si="10"/>
        <v>0.1652868969454753</v>
      </c>
      <c r="AD11" s="173">
        <f>'Detailed Data'!M146</f>
        <v>0.80769230769230771</v>
      </c>
      <c r="AE11" s="36"/>
    </row>
    <row r="12" spans="1:31" s="30" customFormat="1" ht="31.5" customHeight="1" thickTop="1" thickBot="1">
      <c r="A12" s="230">
        <v>4</v>
      </c>
      <c r="B12" s="174" t="s">
        <v>122</v>
      </c>
      <c r="C12" s="165">
        <f>'Detailed Data'!T165</f>
        <v>74477578</v>
      </c>
      <c r="D12" s="165">
        <f>'Detailed Data'!V165</f>
        <v>73453560</v>
      </c>
      <c r="E12" s="165">
        <f>'Detailed Data'!W165</f>
        <v>76709395</v>
      </c>
      <c r="F12" s="165">
        <f>'Detailed Data'!X165</f>
        <v>75104476</v>
      </c>
      <c r="G12" s="165">
        <f>'Detailed Data'!Z165</f>
        <v>0</v>
      </c>
      <c r="H12" s="165">
        <f>'Detailed Data'!AC165</f>
        <v>76812681</v>
      </c>
      <c r="I12" s="175">
        <f t="shared" si="3"/>
        <v>4.5731221196086344E-2</v>
      </c>
      <c r="J12" s="173">
        <f>'Detailed Data'!AD165</f>
        <v>1</v>
      </c>
      <c r="K12" s="165">
        <f>'Detailed Data'!CL165</f>
        <v>2667670</v>
      </c>
      <c r="L12" s="168">
        <f t="shared" si="4"/>
        <v>3.6317776837501134E-2</v>
      </c>
      <c r="M12" s="165">
        <f>'Detailed Data'!AG165</f>
        <v>2320257</v>
      </c>
      <c r="N12" s="168">
        <f t="shared" si="5"/>
        <v>3.1153765499732013E-2</v>
      </c>
      <c r="O12" s="160">
        <f>'Detailed Data'!J165</f>
        <v>5341</v>
      </c>
      <c r="P12" s="160">
        <f>'Detailed Data'!AH165</f>
        <v>1891</v>
      </c>
      <c r="Q12" s="171">
        <f t="shared" si="6"/>
        <v>0.35405354802471445</v>
      </c>
      <c r="R12" s="160">
        <f>'Detailed Data'!AI165</f>
        <v>536</v>
      </c>
      <c r="S12" s="171">
        <f t="shared" si="13"/>
        <v>0.10035573862572551</v>
      </c>
      <c r="T12" s="160">
        <f>'Detailed Data'!CJ165</f>
        <v>825</v>
      </c>
      <c r="U12" s="171">
        <f t="shared" si="7"/>
        <v>0.15446545590713351</v>
      </c>
      <c r="V12" s="160">
        <f>'Detailed Data'!CK165</f>
        <v>6</v>
      </c>
      <c r="W12" s="171">
        <f t="shared" si="8"/>
        <v>1.1233851338700617E-3</v>
      </c>
      <c r="X12" s="160">
        <f t="shared" si="1"/>
        <v>6172</v>
      </c>
      <c r="Y12" s="171">
        <f t="shared" si="9"/>
        <v>0.15558884104100357</v>
      </c>
      <c r="Z12" s="160">
        <f>'Detailed Data'!K165</f>
        <v>8049</v>
      </c>
      <c r="AA12" s="160">
        <f>'Detailed Data'!L165</f>
        <v>7983</v>
      </c>
      <c r="AB12" s="160">
        <f t="shared" si="2"/>
        <v>5556</v>
      </c>
      <c r="AC12" s="172">
        <f t="shared" si="10"/>
        <v>4.0254633963677212E-2</v>
      </c>
      <c r="AD12" s="173">
        <f>'Detailed Data'!M165</f>
        <v>1</v>
      </c>
      <c r="AE12" s="36"/>
    </row>
    <row r="13" spans="1:31" s="30" customFormat="1" ht="31.5" customHeight="1" thickTop="1" thickBot="1">
      <c r="A13" s="231"/>
      <c r="B13" s="164" t="s">
        <v>123</v>
      </c>
      <c r="C13" s="165">
        <f>'Detailed Data'!T176</f>
        <v>45325875</v>
      </c>
      <c r="D13" s="165">
        <f>'Detailed Data'!V176</f>
        <v>44748450</v>
      </c>
      <c r="E13" s="165">
        <f>'Detailed Data'!W176</f>
        <v>47229583</v>
      </c>
      <c r="F13" s="165">
        <f>'Detailed Data'!X176</f>
        <v>46045491</v>
      </c>
      <c r="G13" s="165">
        <f>'Detailed Data'!Z176</f>
        <v>225000</v>
      </c>
      <c r="H13" s="165">
        <f>'Detailed Data'!AC176</f>
        <v>46236051</v>
      </c>
      <c r="I13" s="175">
        <f t="shared" si="3"/>
        <v>3.324363190233405E-2</v>
      </c>
      <c r="J13" s="173">
        <f>'Detailed Data'!AD176</f>
        <v>0.88888888888888884</v>
      </c>
      <c r="K13" s="165">
        <f>'Detailed Data'!CL176</f>
        <v>2000165</v>
      </c>
      <c r="L13" s="168">
        <f t="shared" si="4"/>
        <v>4.4697972778945418E-2</v>
      </c>
      <c r="M13" s="165">
        <f>'Detailed Data'!AG176</f>
        <v>1903707</v>
      </c>
      <c r="N13" s="168">
        <f t="shared" si="5"/>
        <v>4.2000446764679115E-2</v>
      </c>
      <c r="O13" s="160">
        <f>'Detailed Data'!J176</f>
        <v>2288</v>
      </c>
      <c r="P13" s="160">
        <f>'Detailed Data'!AH176</f>
        <v>610</v>
      </c>
      <c r="Q13" s="171">
        <f t="shared" si="6"/>
        <v>0.26660839160839161</v>
      </c>
      <c r="R13" s="160">
        <f>'Detailed Data'!AI176</f>
        <v>182</v>
      </c>
      <c r="S13" s="171">
        <f t="shared" si="13"/>
        <v>7.9545454545454544E-2</v>
      </c>
      <c r="T13" s="160">
        <f>'Detailed Data'!CJ176</f>
        <v>104</v>
      </c>
      <c r="U13" s="171">
        <f t="shared" si="7"/>
        <v>4.5454545454545456E-2</v>
      </c>
      <c r="V13" s="160">
        <f>'Detailed Data'!CK176</f>
        <v>109</v>
      </c>
      <c r="W13" s="171">
        <f t="shared" si="8"/>
        <v>4.7639860139860137E-2</v>
      </c>
      <c r="X13" s="160">
        <f t="shared" si="1"/>
        <v>2501</v>
      </c>
      <c r="Y13" s="171">
        <f t="shared" si="9"/>
        <v>9.3094405594405599E-2</v>
      </c>
      <c r="Z13" s="160">
        <f>'Detailed Data'!K176</f>
        <v>3235</v>
      </c>
      <c r="AA13" s="160">
        <f>'Detailed Data'!L176</f>
        <v>3058</v>
      </c>
      <c r="AB13" s="160">
        <f t="shared" si="2"/>
        <v>2266</v>
      </c>
      <c r="AC13" s="172">
        <f t="shared" si="10"/>
        <v>-9.6153846153846159E-3</v>
      </c>
      <c r="AD13" s="173">
        <f>'Detailed Data'!M176</f>
        <v>0.88888888888888884</v>
      </c>
      <c r="AE13" s="36"/>
    </row>
    <row r="14" spans="1:31" s="30" customFormat="1" ht="31.5" customHeight="1" thickTop="1" thickBot="1">
      <c r="A14" s="232"/>
      <c r="B14" s="164" t="s">
        <v>124</v>
      </c>
      <c r="C14" s="165">
        <f t="shared" ref="C14:H14" si="15">SUM(C12,C13,)</f>
        <v>119803453</v>
      </c>
      <c r="D14" s="165">
        <f t="shared" si="15"/>
        <v>118202010</v>
      </c>
      <c r="E14" s="165">
        <f t="shared" si="15"/>
        <v>123938978</v>
      </c>
      <c r="F14" s="165">
        <f t="shared" si="15"/>
        <v>121149967</v>
      </c>
      <c r="G14" s="165">
        <f t="shared" si="15"/>
        <v>225000</v>
      </c>
      <c r="H14" s="165">
        <f t="shared" si="15"/>
        <v>123048732</v>
      </c>
      <c r="I14" s="175">
        <f t="shared" si="3"/>
        <v>4.1003718972291589E-2</v>
      </c>
      <c r="J14" s="173">
        <f>'Detailed Data'!AD177</f>
        <v>0.96153846153846156</v>
      </c>
      <c r="K14" s="165">
        <f>SUM(K12,K13,)</f>
        <v>4667835</v>
      </c>
      <c r="L14" s="168">
        <f t="shared" si="4"/>
        <v>3.9490318311845969E-2</v>
      </c>
      <c r="M14" s="165">
        <f>SUM(M12,M13,)</f>
        <v>4223964</v>
      </c>
      <c r="N14" s="168">
        <f t="shared" si="5"/>
        <v>3.5257447880070701E-2</v>
      </c>
      <c r="O14" s="160">
        <f>SUM(O12,O13,)</f>
        <v>7629</v>
      </c>
      <c r="P14" s="160">
        <f>SUM(P12,P13,)</f>
        <v>2501</v>
      </c>
      <c r="Q14" s="171">
        <f t="shared" si="6"/>
        <v>0.32782802464281036</v>
      </c>
      <c r="R14" s="160">
        <f>SUM(R12,R13,)</f>
        <v>718</v>
      </c>
      <c r="S14" s="171">
        <f t="shared" si="13"/>
        <v>9.4114562852274222E-2</v>
      </c>
      <c r="T14" s="160">
        <f>SUM(T12,T13,)</f>
        <v>929</v>
      </c>
      <c r="U14" s="171">
        <f t="shared" si="7"/>
        <v>0.12177218508323502</v>
      </c>
      <c r="V14" s="160">
        <f>SUM(V12,V13,)</f>
        <v>115</v>
      </c>
      <c r="W14" s="171">
        <f t="shared" si="8"/>
        <v>1.507405950976537E-2</v>
      </c>
      <c r="X14" s="160">
        <f t="shared" si="1"/>
        <v>8673</v>
      </c>
      <c r="Y14" s="171">
        <f t="shared" si="9"/>
        <v>0.1368462445930004</v>
      </c>
      <c r="Z14" s="160">
        <f>SUM(Z12,Z13,)</f>
        <v>11284</v>
      </c>
      <c r="AA14" s="160">
        <f>SUM(AA12,AA13,)</f>
        <v>11041</v>
      </c>
      <c r="AB14" s="160">
        <f t="shared" si="2"/>
        <v>7822</v>
      </c>
      <c r="AC14" s="172">
        <f t="shared" si="10"/>
        <v>2.5298204220736663E-2</v>
      </c>
      <c r="AD14" s="173">
        <f>'Detailed Data'!M177</f>
        <v>0.96153846153846156</v>
      </c>
      <c r="AE14" s="36"/>
    </row>
    <row r="15" spans="1:31" s="30" customFormat="1" ht="31.5" customHeight="1" thickTop="1" thickBot="1">
      <c r="A15" s="230">
        <v>5</v>
      </c>
      <c r="B15" s="174" t="s">
        <v>122</v>
      </c>
      <c r="C15" s="165">
        <f>'Detailed Data'!T189</f>
        <v>118758185</v>
      </c>
      <c r="D15" s="165">
        <f>'Detailed Data'!V189</f>
        <v>118012227</v>
      </c>
      <c r="E15" s="165">
        <f>'Detailed Data'!W189</f>
        <v>131190034</v>
      </c>
      <c r="F15" s="165">
        <f>'Detailed Data'!X189</f>
        <v>133668326</v>
      </c>
      <c r="G15" s="165">
        <f>'Detailed Data'!Z189</f>
        <v>0</v>
      </c>
      <c r="H15" s="165">
        <f>'Detailed Data'!AC189</f>
        <v>136957269</v>
      </c>
      <c r="I15" s="175">
        <f t="shared" si="3"/>
        <v>0.16053456901546312</v>
      </c>
      <c r="J15" s="173">
        <f>'Detailed Data'!AD189</f>
        <v>0.7</v>
      </c>
      <c r="K15" s="165">
        <f>'Detailed Data'!CL189</f>
        <v>12439169</v>
      </c>
      <c r="L15" s="168">
        <f t="shared" si="4"/>
        <v>0.10540576443828995</v>
      </c>
      <c r="M15" s="165">
        <f>'Detailed Data'!AG189</f>
        <v>12282948</v>
      </c>
      <c r="N15" s="168">
        <f t="shared" si="5"/>
        <v>0.10342822265261127</v>
      </c>
      <c r="O15" s="160">
        <f>'Detailed Data'!J189</f>
        <v>2829</v>
      </c>
      <c r="P15" s="160">
        <f>'Detailed Data'!AH189</f>
        <v>822</v>
      </c>
      <c r="Q15" s="171">
        <f t="shared" si="6"/>
        <v>0.29056203605514314</v>
      </c>
      <c r="R15" s="160">
        <f>'Detailed Data'!AI189</f>
        <v>571</v>
      </c>
      <c r="S15" s="171">
        <f t="shared" si="13"/>
        <v>0.20183810533757512</v>
      </c>
      <c r="T15" s="160">
        <f>'Detailed Data'!CJ189</f>
        <v>0</v>
      </c>
      <c r="U15" s="171">
        <f t="shared" si="7"/>
        <v>0</v>
      </c>
      <c r="V15" s="160">
        <f>'Detailed Data'!CK189</f>
        <v>544</v>
      </c>
      <c r="W15" s="171">
        <f t="shared" si="8"/>
        <v>0.19229409685401203</v>
      </c>
      <c r="X15" s="160">
        <f t="shared" si="1"/>
        <v>3373</v>
      </c>
      <c r="Y15" s="171">
        <f t="shared" si="9"/>
        <v>0.19229409685401203</v>
      </c>
      <c r="Z15" s="160">
        <f>'Detailed Data'!K189</f>
        <v>4745</v>
      </c>
      <c r="AA15" s="160">
        <f>'Detailed Data'!L189</f>
        <v>4725</v>
      </c>
      <c r="AB15" s="160">
        <f t="shared" si="2"/>
        <v>3332</v>
      </c>
      <c r="AC15" s="172">
        <f t="shared" si="10"/>
        <v>0.17780134323082361</v>
      </c>
      <c r="AD15" s="173">
        <f>'Detailed Data'!M189</f>
        <v>0.9</v>
      </c>
      <c r="AE15" s="36"/>
    </row>
    <row r="16" spans="1:31" s="30" customFormat="1" ht="31.5" customHeight="1" thickTop="1" thickBot="1">
      <c r="A16" s="231"/>
      <c r="B16" s="164" t="s">
        <v>123</v>
      </c>
      <c r="C16" s="165">
        <f>'Detailed Data'!T203</f>
        <v>54365059</v>
      </c>
      <c r="D16" s="165">
        <f>'Detailed Data'!V203</f>
        <v>53590368</v>
      </c>
      <c r="E16" s="165">
        <f>'Detailed Data'!W203</f>
        <v>55144601</v>
      </c>
      <c r="F16" s="165">
        <f>'Detailed Data'!X203</f>
        <v>54735050</v>
      </c>
      <c r="G16" s="165">
        <f>'Detailed Data'!Z203</f>
        <v>0</v>
      </c>
      <c r="H16" s="165">
        <f>'Detailed Data'!AC203</f>
        <v>55321472</v>
      </c>
      <c r="I16" s="175">
        <f t="shared" si="3"/>
        <v>3.2302521229188051E-2</v>
      </c>
      <c r="J16" s="173">
        <f>'Detailed Data'!AD203</f>
        <v>1</v>
      </c>
      <c r="K16" s="165">
        <f>'Detailed Data'!CL203</f>
        <v>1076746</v>
      </c>
      <c r="L16" s="168">
        <f t="shared" si="4"/>
        <v>2.0092155366427042E-2</v>
      </c>
      <c r="M16" s="165">
        <f>'Detailed Data'!AG203</f>
        <v>779542</v>
      </c>
      <c r="N16" s="168">
        <f t="shared" si="5"/>
        <v>1.4339026101305252E-2</v>
      </c>
      <c r="O16" s="160">
        <f>'Detailed Data'!J203</f>
        <v>3059</v>
      </c>
      <c r="P16" s="160">
        <f>'Detailed Data'!AH203</f>
        <v>532</v>
      </c>
      <c r="Q16" s="171">
        <f t="shared" si="6"/>
        <v>0.17391304347826086</v>
      </c>
      <c r="R16" s="160">
        <f>'Detailed Data'!AI203</f>
        <v>814</v>
      </c>
      <c r="S16" s="171">
        <f t="shared" si="13"/>
        <v>0.26610003269042171</v>
      </c>
      <c r="T16" s="160">
        <f>'Detailed Data'!CJ203</f>
        <v>11</v>
      </c>
      <c r="U16" s="171">
        <f t="shared" si="7"/>
        <v>3.5959463877084014E-3</v>
      </c>
      <c r="V16" s="160">
        <f>'Detailed Data'!CK203</f>
        <v>241</v>
      </c>
      <c r="W16" s="171">
        <f t="shared" si="8"/>
        <v>7.8783916312520436E-2</v>
      </c>
      <c r="X16" s="160">
        <f t="shared" si="1"/>
        <v>3311</v>
      </c>
      <c r="Y16" s="171">
        <f t="shared" si="9"/>
        <v>8.2379862700228831E-2</v>
      </c>
      <c r="Z16" s="160">
        <f>'Detailed Data'!K203</f>
        <v>4581</v>
      </c>
      <c r="AA16" s="160">
        <f>'Detailed Data'!L203</f>
        <v>4437</v>
      </c>
      <c r="AB16" s="160">
        <f t="shared" si="2"/>
        <v>3091</v>
      </c>
      <c r="AC16" s="172">
        <f t="shared" si="10"/>
        <v>1.0460934946060804E-2</v>
      </c>
      <c r="AD16" s="173">
        <f>'Detailed Data'!M203</f>
        <v>1</v>
      </c>
      <c r="AE16" s="36"/>
    </row>
    <row r="17" spans="1:31" s="30" customFormat="1" ht="31.5" customHeight="1" thickTop="1" thickBot="1">
      <c r="A17" s="232"/>
      <c r="B17" s="164" t="s">
        <v>124</v>
      </c>
      <c r="C17" s="165">
        <f t="shared" ref="C17:H17" si="16">SUM(C15,C16,)</f>
        <v>173123244</v>
      </c>
      <c r="D17" s="165">
        <f t="shared" si="16"/>
        <v>171602595</v>
      </c>
      <c r="E17" s="165">
        <f t="shared" si="16"/>
        <v>186334635</v>
      </c>
      <c r="F17" s="165">
        <f t="shared" si="16"/>
        <v>188403376</v>
      </c>
      <c r="G17" s="165">
        <f t="shared" si="16"/>
        <v>0</v>
      </c>
      <c r="H17" s="165">
        <f t="shared" si="16"/>
        <v>192278741</v>
      </c>
      <c r="I17" s="175">
        <f t="shared" si="3"/>
        <v>0.12048853923217187</v>
      </c>
      <c r="J17" s="173">
        <f>'Detailed Data'!AD204</f>
        <v>0.86363636363636365</v>
      </c>
      <c r="K17" s="165">
        <f>SUM(K15,K16,)</f>
        <v>13515915</v>
      </c>
      <c r="L17" s="168">
        <f t="shared" si="4"/>
        <v>7.8762882344523985E-2</v>
      </c>
      <c r="M17" s="165">
        <f>SUM(M15,M16,)</f>
        <v>13062490</v>
      </c>
      <c r="N17" s="168">
        <f t="shared" si="5"/>
        <v>7.5451971082519692E-2</v>
      </c>
      <c r="O17" s="160">
        <f>SUM(O15,O16,)</f>
        <v>5888</v>
      </c>
      <c r="P17" s="160">
        <f>SUM(P15,P16,)</f>
        <v>1354</v>
      </c>
      <c r="Q17" s="171">
        <f t="shared" si="6"/>
        <v>0.22995923913043478</v>
      </c>
      <c r="R17" s="160">
        <f>SUM(R15,R16,)</f>
        <v>1385</v>
      </c>
      <c r="S17" s="171">
        <f t="shared" si="13"/>
        <v>0.2352241847826087</v>
      </c>
      <c r="T17" s="160">
        <f>SUM(T15,T16,)</f>
        <v>11</v>
      </c>
      <c r="U17" s="171">
        <f t="shared" si="7"/>
        <v>1.8682065217391305E-3</v>
      </c>
      <c r="V17" s="160">
        <f>SUM(V15,V16,)</f>
        <v>785</v>
      </c>
      <c r="W17" s="171">
        <f t="shared" si="8"/>
        <v>0.13332201086956522</v>
      </c>
      <c r="X17" s="160">
        <f t="shared" si="1"/>
        <v>6684</v>
      </c>
      <c r="Y17" s="171">
        <f t="shared" si="9"/>
        <v>0.13519021739130435</v>
      </c>
      <c r="Z17" s="160">
        <f>SUM(Z15,Z16,)</f>
        <v>9326</v>
      </c>
      <c r="AA17" s="160">
        <f>SUM(AA15,AA16,)</f>
        <v>9162</v>
      </c>
      <c r="AB17" s="160">
        <f t="shared" si="2"/>
        <v>6423</v>
      </c>
      <c r="AC17" s="172">
        <f t="shared" si="10"/>
        <v>9.0862771739130432E-2</v>
      </c>
      <c r="AD17" s="173">
        <f>'Detailed Data'!M204</f>
        <v>0.95454545454545459</v>
      </c>
      <c r="AE17" s="36"/>
    </row>
    <row r="18" spans="1:31" s="30" customFormat="1" ht="31.5" customHeight="1" thickTop="1" thickBot="1">
      <c r="A18" s="230">
        <v>6</v>
      </c>
      <c r="B18" s="174" t="s">
        <v>122</v>
      </c>
      <c r="C18" s="165">
        <f>'Detailed Data'!T218</f>
        <v>78520288</v>
      </c>
      <c r="D18" s="165">
        <f>'Detailed Data'!V218</f>
        <v>77824823</v>
      </c>
      <c r="E18" s="165">
        <f>'Detailed Data'!W218</f>
        <v>79603217</v>
      </c>
      <c r="F18" s="165">
        <f>'Detailed Data'!X218</f>
        <v>78416306</v>
      </c>
      <c r="G18" s="165">
        <f>'Detailed Data'!Z218</f>
        <v>5529010</v>
      </c>
      <c r="H18" s="165">
        <f>'Detailed Data'!AC218</f>
        <v>80406334</v>
      </c>
      <c r="I18" s="175">
        <f t="shared" si="3"/>
        <v>3.3170791792228038E-2</v>
      </c>
      <c r="J18" s="173">
        <f>'Detailed Data'!AD218</f>
        <v>1</v>
      </c>
      <c r="K18" s="165">
        <f>'Detailed Data'!CL218</f>
        <v>862678</v>
      </c>
      <c r="L18" s="168">
        <f t="shared" si="4"/>
        <v>1.1084869412423849E-2</v>
      </c>
      <c r="M18" s="165">
        <f>'Detailed Data'!AG218</f>
        <v>1082928</v>
      </c>
      <c r="N18" s="168">
        <f t="shared" si="5"/>
        <v>1.3791696739573854E-2</v>
      </c>
      <c r="O18" s="160">
        <f>'Detailed Data'!J218</f>
        <v>3798</v>
      </c>
      <c r="P18" s="160">
        <f>'Detailed Data'!AH218</f>
        <v>336</v>
      </c>
      <c r="Q18" s="171">
        <f t="shared" si="6"/>
        <v>8.8467614533965247E-2</v>
      </c>
      <c r="R18" s="160">
        <f>'Detailed Data'!AI218</f>
        <v>217</v>
      </c>
      <c r="S18" s="171">
        <f t="shared" si="13"/>
        <v>5.7135334386519222E-2</v>
      </c>
      <c r="T18" s="160">
        <f>'Detailed Data'!CJ218</f>
        <v>58</v>
      </c>
      <c r="U18" s="171">
        <f t="shared" si="7"/>
        <v>1.5271195365982097E-2</v>
      </c>
      <c r="V18" s="160">
        <f>'Detailed Data'!CK218</f>
        <v>0</v>
      </c>
      <c r="W18" s="171">
        <f t="shared" si="8"/>
        <v>0</v>
      </c>
      <c r="X18" s="160">
        <f t="shared" si="1"/>
        <v>3856</v>
      </c>
      <c r="Y18" s="171">
        <f t="shared" si="9"/>
        <v>1.5271195365982097E-2</v>
      </c>
      <c r="Z18" s="160">
        <f>'Detailed Data'!K218</f>
        <v>4409</v>
      </c>
      <c r="AA18" s="160">
        <f>'Detailed Data'!L218</f>
        <v>3790</v>
      </c>
      <c r="AB18" s="160">
        <f t="shared" si="2"/>
        <v>3237</v>
      </c>
      <c r="AC18" s="172">
        <f t="shared" si="10"/>
        <v>-0.14770932069510267</v>
      </c>
      <c r="AD18" s="173">
        <f>'Detailed Data'!M218</f>
        <v>1</v>
      </c>
      <c r="AE18" s="36"/>
    </row>
    <row r="19" spans="1:31" s="30" customFormat="1" ht="31.5" customHeight="1" thickTop="1" thickBot="1">
      <c r="A19" s="231"/>
      <c r="B19" s="164" t="s">
        <v>123</v>
      </c>
      <c r="C19" s="165">
        <f>'Detailed Data'!T227</f>
        <v>20071153</v>
      </c>
      <c r="D19" s="165">
        <f>'Detailed Data'!V227</f>
        <v>19682631</v>
      </c>
      <c r="E19" s="165">
        <f>'Detailed Data'!W227</f>
        <v>20314056</v>
      </c>
      <c r="F19" s="165">
        <f>'Detailed Data'!X227</f>
        <v>20209585</v>
      </c>
      <c r="G19" s="165">
        <f>'Detailed Data'!Z227</f>
        <v>180000</v>
      </c>
      <c r="H19" s="165">
        <f>'Detailed Data'!AC227</f>
        <v>20257630</v>
      </c>
      <c r="I19" s="175">
        <f t="shared" si="3"/>
        <v>2.9213523334355045E-2</v>
      </c>
      <c r="J19" s="173">
        <f>'Detailed Data'!AD227</f>
        <v>1</v>
      </c>
      <c r="K19" s="165">
        <f>'Detailed Data'!CL227</f>
        <v>274745</v>
      </c>
      <c r="L19" s="168">
        <f t="shared" si="4"/>
        <v>1.3958753786523764E-2</v>
      </c>
      <c r="M19" s="165">
        <f>'Detailed Data'!AG227</f>
        <v>242902</v>
      </c>
      <c r="N19" s="168">
        <f t="shared" si="5"/>
        <v>1.2102045159039941E-2</v>
      </c>
      <c r="O19" s="160">
        <f>'Detailed Data'!J227</f>
        <v>2400</v>
      </c>
      <c r="P19" s="160">
        <f>'Detailed Data'!AH227</f>
        <v>283</v>
      </c>
      <c r="Q19" s="171">
        <f t="shared" si="6"/>
        <v>0.11791666666666667</v>
      </c>
      <c r="R19" s="160">
        <f>'Detailed Data'!AI227</f>
        <v>137</v>
      </c>
      <c r="S19" s="171">
        <f t="shared" si="13"/>
        <v>5.7083333333333333E-2</v>
      </c>
      <c r="T19" s="160">
        <f>'Detailed Data'!CJ227</f>
        <v>55</v>
      </c>
      <c r="U19" s="171">
        <f t="shared" si="7"/>
        <v>2.2916666666666665E-2</v>
      </c>
      <c r="V19" s="160">
        <f>'Detailed Data'!CK227</f>
        <v>10</v>
      </c>
      <c r="W19" s="171">
        <f t="shared" si="8"/>
        <v>4.1666666666666666E-3</v>
      </c>
      <c r="X19" s="160">
        <f t="shared" si="1"/>
        <v>2465</v>
      </c>
      <c r="Y19" s="171">
        <f t="shared" si="9"/>
        <v>2.7083333333333334E-2</v>
      </c>
      <c r="Z19" s="160">
        <f>'Detailed Data'!K227</f>
        <v>2885</v>
      </c>
      <c r="AA19" s="160">
        <f>'Detailed Data'!L227</f>
        <v>2515</v>
      </c>
      <c r="AB19" s="160">
        <f t="shared" si="2"/>
        <v>2095</v>
      </c>
      <c r="AC19" s="172">
        <f t="shared" si="10"/>
        <v>-0.12708333333333333</v>
      </c>
      <c r="AD19" s="173">
        <f>'Detailed Data'!M227</f>
        <v>1</v>
      </c>
      <c r="AE19" s="36"/>
    </row>
    <row r="20" spans="1:31" s="30" customFormat="1" ht="31.5" customHeight="1" thickTop="1" thickBot="1">
      <c r="A20" s="232"/>
      <c r="B20" s="164" t="s">
        <v>124</v>
      </c>
      <c r="C20" s="165">
        <f t="shared" ref="C20:H20" si="17">SUM(C18,C19,)</f>
        <v>98591441</v>
      </c>
      <c r="D20" s="165">
        <f t="shared" si="17"/>
        <v>97507454</v>
      </c>
      <c r="E20" s="165">
        <f t="shared" si="17"/>
        <v>99917273</v>
      </c>
      <c r="F20" s="165">
        <f t="shared" si="17"/>
        <v>98625891</v>
      </c>
      <c r="G20" s="165">
        <f t="shared" si="17"/>
        <v>5709010</v>
      </c>
      <c r="H20" s="165">
        <f t="shared" si="17"/>
        <v>100663964</v>
      </c>
      <c r="I20" s="175">
        <f t="shared" si="3"/>
        <v>3.237198665857894E-2</v>
      </c>
      <c r="J20" s="173">
        <f>'Detailed Data'!AD228</f>
        <v>1</v>
      </c>
      <c r="K20" s="165">
        <f>SUM(K18,K19,)</f>
        <v>1137423</v>
      </c>
      <c r="L20" s="168">
        <f t="shared" si="4"/>
        <v>1.1664985120009389E-2</v>
      </c>
      <c r="M20" s="165">
        <f>SUM(M18,M19,)</f>
        <v>1325830</v>
      </c>
      <c r="N20" s="168">
        <f t="shared" si="5"/>
        <v>1.3447719057073119E-2</v>
      </c>
      <c r="O20" s="160">
        <f>SUM(O18,O19,)</f>
        <v>6198</v>
      </c>
      <c r="P20" s="160">
        <f>SUM(P18,P19,)</f>
        <v>619</v>
      </c>
      <c r="Q20" s="171">
        <f t="shared" si="6"/>
        <v>9.9870926105195226E-2</v>
      </c>
      <c r="R20" s="160">
        <f>SUM(R18,R19,)</f>
        <v>354</v>
      </c>
      <c r="S20" s="171">
        <f t="shared" si="13"/>
        <v>5.7115198451113264E-2</v>
      </c>
      <c r="T20" s="160">
        <f>SUM(T18,T19,)</f>
        <v>113</v>
      </c>
      <c r="U20" s="171">
        <f t="shared" si="7"/>
        <v>1.8231687641174572E-2</v>
      </c>
      <c r="V20" s="160">
        <f>SUM(V18,V19,)</f>
        <v>10</v>
      </c>
      <c r="W20" s="171">
        <f t="shared" si="8"/>
        <v>1.6134236850596966E-3</v>
      </c>
      <c r="X20" s="160">
        <f t="shared" si="1"/>
        <v>6321</v>
      </c>
      <c r="Y20" s="171">
        <f t="shared" si="9"/>
        <v>1.9845111326234271E-2</v>
      </c>
      <c r="Z20" s="160">
        <f>SUM(Z18,Z19,)</f>
        <v>7294</v>
      </c>
      <c r="AA20" s="160">
        <f>SUM(AA18,AA19,)</f>
        <v>6305</v>
      </c>
      <c r="AB20" s="160">
        <f t="shared" si="2"/>
        <v>5332</v>
      </c>
      <c r="AC20" s="172">
        <f t="shared" si="10"/>
        <v>-0.13972249112616975</v>
      </c>
      <c r="AD20" s="173">
        <f>'Detailed Data'!M228</f>
        <v>1</v>
      </c>
      <c r="AE20" s="36"/>
    </row>
    <row r="21" spans="1:31" s="30" customFormat="1" ht="31.5" customHeight="1" thickTop="1" thickBot="1">
      <c r="A21" s="230">
        <v>7</v>
      </c>
      <c r="B21" s="174" t="s">
        <v>122</v>
      </c>
      <c r="C21" s="165">
        <f>'Detailed Data'!T239</f>
        <v>56703041</v>
      </c>
      <c r="D21" s="165">
        <f>'Detailed Data'!V239</f>
        <v>55801148</v>
      </c>
      <c r="E21" s="165">
        <f>'Detailed Data'!W239</f>
        <v>58198081</v>
      </c>
      <c r="F21" s="165">
        <f>'Detailed Data'!X239</f>
        <v>58048430</v>
      </c>
      <c r="G21" s="165">
        <f>'Detailed Data'!Z239</f>
        <v>300000</v>
      </c>
      <c r="H21" s="165">
        <f>'Detailed Data'!AC239</f>
        <v>58359603</v>
      </c>
      <c r="I21" s="175">
        <f t="shared" si="3"/>
        <v>4.5849504744956145E-2</v>
      </c>
      <c r="J21" s="173">
        <f>'Detailed Data'!AD239</f>
        <v>0.88888888888888884</v>
      </c>
      <c r="K21" s="165">
        <f>'Detailed Data'!CL239</f>
        <v>1684981</v>
      </c>
      <c r="L21" s="168">
        <f t="shared" si="4"/>
        <v>3.019617087447735E-2</v>
      </c>
      <c r="M21" s="165">
        <f>'Detailed Data'!AG239</f>
        <v>1495039</v>
      </c>
      <c r="N21" s="168">
        <f t="shared" si="5"/>
        <v>2.6366116766118417E-2</v>
      </c>
      <c r="O21" s="160">
        <f>'Detailed Data'!J239</f>
        <v>2898</v>
      </c>
      <c r="P21" s="160">
        <f>'Detailed Data'!AH239</f>
        <v>346</v>
      </c>
      <c r="Q21" s="171">
        <f t="shared" si="6"/>
        <v>0.11939268461007592</v>
      </c>
      <c r="R21" s="160">
        <f>'Detailed Data'!AI239</f>
        <v>216</v>
      </c>
      <c r="S21" s="171">
        <f t="shared" si="13"/>
        <v>7.4534161490683232E-2</v>
      </c>
      <c r="T21" s="160">
        <f>'Detailed Data'!CJ239</f>
        <v>284</v>
      </c>
      <c r="U21" s="171">
        <f t="shared" si="7"/>
        <v>9.7998619737750176E-2</v>
      </c>
      <c r="V21" s="160">
        <f>'Detailed Data'!CK239</f>
        <v>107</v>
      </c>
      <c r="W21" s="171">
        <f t="shared" si="8"/>
        <v>3.6922015182884751E-2</v>
      </c>
      <c r="X21" s="160">
        <f t="shared" si="1"/>
        <v>3289</v>
      </c>
      <c r="Y21" s="171">
        <f t="shared" si="9"/>
        <v>0.13492063492063491</v>
      </c>
      <c r="Z21" s="160">
        <f>'Detailed Data'!K239</f>
        <v>3826</v>
      </c>
      <c r="AA21" s="160">
        <f>'Detailed Data'!L239</f>
        <v>4130</v>
      </c>
      <c r="AB21" s="160">
        <f t="shared" si="2"/>
        <v>3568</v>
      </c>
      <c r="AC21" s="172">
        <f t="shared" si="10"/>
        <v>0.23119392684610077</v>
      </c>
      <c r="AD21" s="173">
        <f>'Detailed Data'!M239</f>
        <v>0.66666666666666663</v>
      </c>
    </row>
    <row r="22" spans="1:31" s="30" customFormat="1" ht="31.5" customHeight="1" thickTop="1" thickBot="1">
      <c r="A22" s="231"/>
      <c r="B22" s="164" t="s">
        <v>123</v>
      </c>
      <c r="C22" s="165">
        <f>'Detailed Data'!T253</f>
        <v>43144214</v>
      </c>
      <c r="D22" s="165">
        <f>'Detailed Data'!V253</f>
        <v>42515214</v>
      </c>
      <c r="E22" s="165">
        <f>'Detailed Data'!W253</f>
        <v>44734130</v>
      </c>
      <c r="F22" s="165">
        <f>'Detailed Data'!X253</f>
        <v>44132758</v>
      </c>
      <c r="G22" s="165">
        <f>'Detailed Data'!Z253</f>
        <v>200000</v>
      </c>
      <c r="H22" s="165">
        <f>'Detailed Data'!AC253</f>
        <v>44499647</v>
      </c>
      <c r="I22" s="175">
        <f t="shared" si="3"/>
        <v>4.6675832326752487E-2</v>
      </c>
      <c r="J22" s="173">
        <f>'Detailed Data'!AD253</f>
        <v>0.83333333333333337</v>
      </c>
      <c r="K22" s="165">
        <f>'Detailed Data'!CL253</f>
        <v>1700390</v>
      </c>
      <c r="L22" s="168">
        <f t="shared" si="4"/>
        <v>3.9994859252031521E-2</v>
      </c>
      <c r="M22" s="165">
        <f>'Detailed Data'!AG253</f>
        <v>1589915</v>
      </c>
      <c r="N22" s="168">
        <f t="shared" si="5"/>
        <v>3.6851175455415643E-2</v>
      </c>
      <c r="O22" s="160">
        <f>'Detailed Data'!J253</f>
        <v>3037</v>
      </c>
      <c r="P22" s="160">
        <f>'Detailed Data'!AH253</f>
        <v>321</v>
      </c>
      <c r="Q22" s="171">
        <f t="shared" si="6"/>
        <v>0.10569641093184064</v>
      </c>
      <c r="R22" s="160">
        <f>'Detailed Data'!AI253</f>
        <v>311</v>
      </c>
      <c r="S22" s="171">
        <f t="shared" si="13"/>
        <v>0.10240368784985182</v>
      </c>
      <c r="T22" s="160">
        <f>'Detailed Data'!CJ253</f>
        <v>62</v>
      </c>
      <c r="U22" s="171">
        <f t="shared" si="7"/>
        <v>2.0414883108330589E-2</v>
      </c>
      <c r="V22" s="160">
        <f>'Detailed Data'!CK253</f>
        <v>44</v>
      </c>
      <c r="W22" s="171">
        <f t="shared" si="8"/>
        <v>1.4487981560750741E-2</v>
      </c>
      <c r="X22" s="160">
        <f t="shared" si="1"/>
        <v>3143</v>
      </c>
      <c r="Y22" s="171">
        <f t="shared" si="9"/>
        <v>3.4902864669081331E-2</v>
      </c>
      <c r="Z22" s="160">
        <f>'Detailed Data'!K253</f>
        <v>3760</v>
      </c>
      <c r="AA22" s="160">
        <f>'Detailed Data'!L253</f>
        <v>3592</v>
      </c>
      <c r="AB22" s="160">
        <f t="shared" si="2"/>
        <v>2960</v>
      </c>
      <c r="AC22" s="172">
        <f t="shared" si="10"/>
        <v>-2.5353967731313796E-2</v>
      </c>
      <c r="AD22" s="173">
        <f>'Detailed Data'!M253</f>
        <v>1</v>
      </c>
    </row>
    <row r="23" spans="1:31" s="30" customFormat="1" ht="31.5" customHeight="1" thickTop="1" thickBot="1">
      <c r="A23" s="232"/>
      <c r="B23" s="164" t="s">
        <v>124</v>
      </c>
      <c r="C23" s="165">
        <f t="shared" ref="C23:H23" si="18">SUM(C21,C22,)</f>
        <v>99847255</v>
      </c>
      <c r="D23" s="165">
        <f t="shared" si="18"/>
        <v>98316362</v>
      </c>
      <c r="E23" s="165">
        <f t="shared" si="18"/>
        <v>102932211</v>
      </c>
      <c r="F23" s="165">
        <f t="shared" si="18"/>
        <v>102181188</v>
      </c>
      <c r="G23" s="165">
        <f t="shared" si="18"/>
        <v>500000</v>
      </c>
      <c r="H23" s="165">
        <f t="shared" si="18"/>
        <v>102859250</v>
      </c>
      <c r="I23" s="175">
        <f t="shared" si="3"/>
        <v>4.6206835846916303E-2</v>
      </c>
      <c r="J23" s="173">
        <f>'Detailed Data'!AD254</f>
        <v>0.8571428571428571</v>
      </c>
      <c r="K23" s="165">
        <f>SUM(K21,K22,)</f>
        <v>3385371</v>
      </c>
      <c r="L23" s="168">
        <f t="shared" si="4"/>
        <v>3.443344455727522E-2</v>
      </c>
      <c r="M23" s="165">
        <f>SUM(M21,M22,)</f>
        <v>3084954</v>
      </c>
      <c r="N23" s="168">
        <f t="shared" si="5"/>
        <v>3.0896733215149481E-2</v>
      </c>
      <c r="O23" s="160">
        <f>SUM(O21,O22,)</f>
        <v>5935</v>
      </c>
      <c r="P23" s="160">
        <f>SUM(P21,P22,)</f>
        <v>667</v>
      </c>
      <c r="Q23" s="171">
        <f t="shared" si="6"/>
        <v>0.11238416175231676</v>
      </c>
      <c r="R23" s="160">
        <f>SUM(R21,R22,)</f>
        <v>527</v>
      </c>
      <c r="S23" s="171">
        <f t="shared" si="13"/>
        <v>8.8795282224094357E-2</v>
      </c>
      <c r="T23" s="160">
        <f>SUM(T21,T22,)</f>
        <v>346</v>
      </c>
      <c r="U23" s="171">
        <f t="shared" si="7"/>
        <v>5.8298230834035382E-2</v>
      </c>
      <c r="V23" s="160">
        <f>SUM(V21,V22,)</f>
        <v>151</v>
      </c>
      <c r="W23" s="171">
        <f t="shared" si="8"/>
        <v>2.5442291491154172E-2</v>
      </c>
      <c r="X23" s="160">
        <f t="shared" si="1"/>
        <v>6432</v>
      </c>
      <c r="Y23" s="171">
        <f t="shared" si="9"/>
        <v>8.3740522325189554E-2</v>
      </c>
      <c r="Z23" s="160">
        <f>SUM(Z21,Z22,)</f>
        <v>7586</v>
      </c>
      <c r="AA23" s="160">
        <f>SUM(AA21,AA22,)</f>
        <v>7722</v>
      </c>
      <c r="AB23" s="160">
        <f t="shared" si="2"/>
        <v>6528</v>
      </c>
      <c r="AC23" s="172">
        <f t="shared" si="10"/>
        <v>9.9915754001684925E-2</v>
      </c>
      <c r="AD23" s="173">
        <f>'Detailed Data'!M254</f>
        <v>0.8571428571428571</v>
      </c>
    </row>
    <row r="24" spans="1:31" s="30" customFormat="1" ht="31.5" customHeight="1" thickTop="1" thickBot="1">
      <c r="A24" s="230">
        <v>8</v>
      </c>
      <c r="B24" s="174" t="s">
        <v>122</v>
      </c>
      <c r="C24" s="165">
        <f>'Detailed Data'!T256</f>
        <v>0</v>
      </c>
      <c r="D24" s="165">
        <f>'Detailed Data'!V256</f>
        <v>0</v>
      </c>
      <c r="E24" s="165">
        <f>'Detailed Data'!W256</f>
        <v>0</v>
      </c>
      <c r="F24" s="165">
        <f>'Detailed Data'!X256</f>
        <v>0</v>
      </c>
      <c r="G24" s="165">
        <f>'Detailed Data'!Z256</f>
        <v>0</v>
      </c>
      <c r="H24" s="165">
        <f>'Detailed Data'!AC256</f>
        <v>0</v>
      </c>
      <c r="I24" s="175">
        <f t="shared" si="3"/>
        <v>0</v>
      </c>
      <c r="J24" s="173">
        <f>'Detailed Data'!AD256</f>
        <v>0</v>
      </c>
      <c r="K24" s="165">
        <f>'Detailed Data'!CL256</f>
        <v>0</v>
      </c>
      <c r="L24" s="168">
        <f t="shared" si="4"/>
        <v>0</v>
      </c>
      <c r="M24" s="165">
        <f>'Detailed Data'!AG256</f>
        <v>0</v>
      </c>
      <c r="N24" s="168">
        <f t="shared" si="5"/>
        <v>0</v>
      </c>
      <c r="O24" s="160">
        <f>'Detailed Data'!J256</f>
        <v>0</v>
      </c>
      <c r="P24" s="160">
        <f>'Detailed Data'!AH256</f>
        <v>0</v>
      </c>
      <c r="Q24" s="171">
        <f t="shared" si="6"/>
        <v>0</v>
      </c>
      <c r="R24" s="160">
        <f>'Detailed Data'!AI256</f>
        <v>0</v>
      </c>
      <c r="S24" s="171">
        <f t="shared" si="13"/>
        <v>0</v>
      </c>
      <c r="T24" s="160">
        <f>'Detailed Data'!CJ256</f>
        <v>0</v>
      </c>
      <c r="U24" s="171">
        <f t="shared" si="7"/>
        <v>0</v>
      </c>
      <c r="V24" s="160">
        <f>'Detailed Data'!CK256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Data'!K256</f>
        <v>0</v>
      </c>
      <c r="AA24" s="160">
        <f>'Detailed Data'!L256</f>
        <v>0</v>
      </c>
      <c r="AB24" s="160">
        <f t="shared" si="2"/>
        <v>0</v>
      </c>
      <c r="AC24" s="172">
        <f t="shared" si="10"/>
        <v>0</v>
      </c>
      <c r="AD24" s="173">
        <f>'Detailed Data'!M256</f>
        <v>0</v>
      </c>
    </row>
    <row r="25" spans="1:31" s="30" customFormat="1" ht="31.5" customHeight="1" thickTop="1" thickBot="1">
      <c r="A25" s="231"/>
      <c r="B25" s="164" t="s">
        <v>123</v>
      </c>
      <c r="C25" s="165">
        <f>'Detailed Data'!T276</f>
        <v>384094438</v>
      </c>
      <c r="D25" s="165">
        <f>'Detailed Data'!V276</f>
        <v>382755309</v>
      </c>
      <c r="E25" s="165">
        <f>'Detailed Data'!W276</f>
        <v>394904639</v>
      </c>
      <c r="F25" s="165">
        <f>'Detailed Data'!X276</f>
        <v>391444631</v>
      </c>
      <c r="G25" s="165">
        <f>'Detailed Data'!Z276</f>
        <v>11138823</v>
      </c>
      <c r="H25" s="165">
        <f>'Detailed Data'!AC276</f>
        <v>389188429</v>
      </c>
      <c r="I25" s="175">
        <f t="shared" si="3"/>
        <v>1.680739587076505E-2</v>
      </c>
      <c r="J25" s="173">
        <f>'Detailed Data'!AD276</f>
        <v>1</v>
      </c>
      <c r="K25" s="165">
        <f>'Detailed Data'!CL276</f>
        <v>11417224</v>
      </c>
      <c r="L25" s="168">
        <f t="shared" si="4"/>
        <v>2.9829041509127702E-2</v>
      </c>
      <c r="M25" s="165">
        <f>'Detailed Data'!AG276</f>
        <v>10810198</v>
      </c>
      <c r="N25" s="168">
        <f t="shared" si="5"/>
        <v>2.8144635616931271E-2</v>
      </c>
      <c r="O25" s="160">
        <f>'Detailed Data'!J276</f>
        <v>7185</v>
      </c>
      <c r="P25" s="160">
        <f>'Detailed Data'!AH276</f>
        <v>1164</v>
      </c>
      <c r="Q25" s="171">
        <f t="shared" si="6"/>
        <v>0.16200417536534448</v>
      </c>
      <c r="R25" s="160">
        <f>'Detailed Data'!AI276</f>
        <v>667</v>
      </c>
      <c r="S25" s="171">
        <f t="shared" si="13"/>
        <v>9.2832289491997219E-2</v>
      </c>
      <c r="T25" s="160">
        <f>'Detailed Data'!CJ276</f>
        <v>212</v>
      </c>
      <c r="U25" s="171">
        <f t="shared" si="7"/>
        <v>2.9505915100904664E-2</v>
      </c>
      <c r="V25" s="160">
        <f>'Detailed Data'!CK276</f>
        <v>107</v>
      </c>
      <c r="W25" s="171">
        <f t="shared" si="8"/>
        <v>1.4892136395267919E-2</v>
      </c>
      <c r="X25" s="160">
        <f t="shared" si="1"/>
        <v>7504</v>
      </c>
      <c r="Y25" s="171">
        <f t="shared" si="9"/>
        <v>4.4398051496172583E-2</v>
      </c>
      <c r="Z25" s="160">
        <f>'Detailed Data'!K276</f>
        <v>9207</v>
      </c>
      <c r="AA25" s="160">
        <f>'Detailed Data'!L276</f>
        <v>8467</v>
      </c>
      <c r="AB25" s="160">
        <f t="shared" si="2"/>
        <v>6636</v>
      </c>
      <c r="AC25" s="172">
        <f t="shared" si="10"/>
        <v>-7.6409185803757829E-2</v>
      </c>
      <c r="AD25" s="173" t="e">
        <f>'Detailed Data'!M276</f>
        <v>#VALUE!</v>
      </c>
    </row>
    <row r="26" spans="1:31" s="30" customFormat="1" ht="31.5" customHeight="1" thickTop="1" thickBot="1">
      <c r="A26" s="232"/>
      <c r="B26" s="164" t="s">
        <v>124</v>
      </c>
      <c r="C26" s="165">
        <f t="shared" ref="C26:H26" si="19">SUM(C24,C25,)</f>
        <v>384094438</v>
      </c>
      <c r="D26" s="165">
        <f t="shared" si="19"/>
        <v>382755309</v>
      </c>
      <c r="E26" s="165">
        <f t="shared" si="19"/>
        <v>394904639</v>
      </c>
      <c r="F26" s="165">
        <f t="shared" si="19"/>
        <v>391444631</v>
      </c>
      <c r="G26" s="165">
        <f t="shared" si="19"/>
        <v>11138823</v>
      </c>
      <c r="H26" s="165">
        <f t="shared" si="19"/>
        <v>389188429</v>
      </c>
      <c r="I26" s="175">
        <f t="shared" si="3"/>
        <v>1.680739587076505E-2</v>
      </c>
      <c r="J26" s="173">
        <f>'Detailed Data'!AD277</f>
        <v>1</v>
      </c>
      <c r="K26" s="165">
        <f>SUM(K24,K25,)</f>
        <v>11417224</v>
      </c>
      <c r="L26" s="168">
        <f t="shared" si="4"/>
        <v>2.9829041509127702E-2</v>
      </c>
      <c r="M26" s="165">
        <f>SUM(M24,M25,)</f>
        <v>10810198</v>
      </c>
      <c r="N26" s="168">
        <f t="shared" si="5"/>
        <v>2.8144635616931271E-2</v>
      </c>
      <c r="O26" s="160">
        <f>SUM(O24,O25,)</f>
        <v>7185</v>
      </c>
      <c r="P26" s="160">
        <f>SUM(P24,P25,)</f>
        <v>1164</v>
      </c>
      <c r="Q26" s="171">
        <f t="shared" si="6"/>
        <v>0.16200417536534448</v>
      </c>
      <c r="R26" s="160">
        <f>SUM(R24,R25,)</f>
        <v>667</v>
      </c>
      <c r="S26" s="171">
        <f t="shared" si="13"/>
        <v>9.2832289491997219E-2</v>
      </c>
      <c r="T26" s="160">
        <f>SUM(T24,T25,)</f>
        <v>212</v>
      </c>
      <c r="U26" s="171">
        <f t="shared" si="7"/>
        <v>2.9505915100904664E-2</v>
      </c>
      <c r="V26" s="160">
        <f>SUM(V24,V25,)</f>
        <v>107</v>
      </c>
      <c r="W26" s="171">
        <f t="shared" si="8"/>
        <v>1.4892136395267919E-2</v>
      </c>
      <c r="X26" s="160">
        <f t="shared" si="1"/>
        <v>7504</v>
      </c>
      <c r="Y26" s="171">
        <f t="shared" si="9"/>
        <v>4.4398051496172583E-2</v>
      </c>
      <c r="Z26" s="160">
        <f>SUM(Z24,Z25,)</f>
        <v>9207</v>
      </c>
      <c r="AA26" s="160">
        <f>SUM(AA24,AA25,)</f>
        <v>8467</v>
      </c>
      <c r="AB26" s="160">
        <f t="shared" si="2"/>
        <v>6636</v>
      </c>
      <c r="AC26" s="172">
        <f t="shared" si="10"/>
        <v>-7.6409185803757829E-2</v>
      </c>
      <c r="AD26" s="173">
        <f>'Detailed Data'!M277</f>
        <v>1</v>
      </c>
    </row>
    <row r="27" spans="1:31" s="30" customFormat="1" ht="31.5" customHeight="1" thickTop="1" thickBot="1">
      <c r="A27" s="233" t="s">
        <v>125</v>
      </c>
      <c r="B27" s="33" t="s">
        <v>122</v>
      </c>
      <c r="C27" s="40">
        <f t="shared" ref="C27:H27" si="20">SUM(C3,C6,C9,C12,C15,C18,C21,C24)</f>
        <v>797674751</v>
      </c>
      <c r="D27" s="40">
        <f t="shared" si="20"/>
        <v>789002510</v>
      </c>
      <c r="E27" s="40">
        <f t="shared" si="20"/>
        <v>824460943</v>
      </c>
      <c r="F27" s="40">
        <f t="shared" si="20"/>
        <v>824879041</v>
      </c>
      <c r="G27" s="40">
        <f t="shared" si="20"/>
        <v>5879010</v>
      </c>
      <c r="H27" s="40">
        <f t="shared" si="20"/>
        <v>838987770</v>
      </c>
      <c r="I27" s="150">
        <f t="shared" si="3"/>
        <v>6.3352472731677364E-2</v>
      </c>
      <c r="J27" s="44">
        <f>'Detailed Data'!AD279</f>
        <v>0.88513513513513509</v>
      </c>
      <c r="K27" s="40">
        <f>SUM(K3,K6,K9,K12,K15,K18,K21,K24)</f>
        <v>28117823</v>
      </c>
      <c r="L27" s="41">
        <f t="shared" si="4"/>
        <v>3.5637178137747624E-2</v>
      </c>
      <c r="M27" s="40">
        <f>SUM(M3,M6,M9,M12,M15,M18,M21,M24)</f>
        <v>26725732</v>
      </c>
      <c r="N27" s="41">
        <f t="shared" si="5"/>
        <v>3.3504548020976535E-2</v>
      </c>
      <c r="O27" s="42">
        <f>SUM(O3,O6,O9,O12,O15,O18,O21,O24)</f>
        <v>37408</v>
      </c>
      <c r="P27" s="42">
        <f>SUM(P3,P6,P9,P12,P15,P18,P21,P24)</f>
        <v>11846</v>
      </c>
      <c r="Q27" s="43">
        <f t="shared" si="6"/>
        <v>0.31667023096663816</v>
      </c>
      <c r="R27" s="42">
        <f>SUM(R3,R6,R9,R12,R15,R18,R21,R24)</f>
        <v>4463</v>
      </c>
      <c r="S27" s="43">
        <f t="shared" si="13"/>
        <v>0.11930603079555176</v>
      </c>
      <c r="T27" s="42">
        <f>SUM(T3,T6,T9,T12,T15,T18,T21,T24)</f>
        <v>4657</v>
      </c>
      <c r="U27" s="43">
        <f t="shared" si="7"/>
        <v>0.1244920872540633</v>
      </c>
      <c r="V27" s="42">
        <f>SUM(V3,V6,V9,V12,V15,V18,V21,V24)</f>
        <v>3984</v>
      </c>
      <c r="W27" s="43">
        <f t="shared" si="8"/>
        <v>0.10650128314798973</v>
      </c>
      <c r="X27" s="42">
        <f t="shared" si="1"/>
        <v>46049</v>
      </c>
      <c r="Y27" s="43">
        <f t="shared" si="9"/>
        <v>0.23099337040205303</v>
      </c>
      <c r="Z27" s="42">
        <f>SUM(Z3,Z6,Z9,Z12,Z15,Z18,Z21,Z24)</f>
        <v>59310</v>
      </c>
      <c r="AA27" s="42">
        <f>SUM(AA3,AA6,AA9,AA12,AA15,AA18,AA21,AA24)</f>
        <v>59777</v>
      </c>
      <c r="AB27" s="160">
        <f t="shared" si="2"/>
        <v>43468</v>
      </c>
      <c r="AC27" s="153">
        <f t="shared" si="10"/>
        <v>0.16199743370402053</v>
      </c>
      <c r="AD27" s="44">
        <f>'Detailed Data'!M279</f>
        <v>0.7432432432432432</v>
      </c>
    </row>
    <row r="28" spans="1:31" s="30" customFormat="1" ht="31.5" customHeight="1" thickTop="1" thickBot="1">
      <c r="A28" s="233"/>
      <c r="B28" s="45" t="s">
        <v>123</v>
      </c>
      <c r="C28" s="46">
        <f t="shared" ref="C28:H29" si="21">SUM(C25,C22,C19,C16,C13,C10,C7,C4)</f>
        <v>623056194</v>
      </c>
      <c r="D28" s="46">
        <f t="shared" si="21"/>
        <v>618161049</v>
      </c>
      <c r="E28" s="46">
        <f t="shared" si="21"/>
        <v>639539827</v>
      </c>
      <c r="F28" s="46">
        <f t="shared" si="21"/>
        <v>633155412</v>
      </c>
      <c r="G28" s="46">
        <f t="shared" si="21"/>
        <v>11843823</v>
      </c>
      <c r="H28" s="46">
        <f t="shared" si="21"/>
        <v>632825241</v>
      </c>
      <c r="I28" s="149">
        <f t="shared" si="3"/>
        <v>2.3722284061285136E-2</v>
      </c>
      <c r="J28" s="50">
        <f>'Detailed Data'!AD281</f>
        <v>0.91954022988505746</v>
      </c>
      <c r="K28" s="46">
        <f>SUM(K25,K22,K19,K16,K13,K10,K7,K4)</f>
        <v>17931048</v>
      </c>
      <c r="L28" s="47">
        <f t="shared" si="4"/>
        <v>2.9007081615716621E-2</v>
      </c>
      <c r="M28" s="46">
        <f>SUM(M25,M22,M19,M16,M13,M10,M7,M4)</f>
        <v>16483626</v>
      </c>
      <c r="N28" s="47">
        <f t="shared" si="5"/>
        <v>2.645608238668758E-2</v>
      </c>
      <c r="O28" s="48">
        <f>SUM(O25,O22,O19,O16,O13,O10,O7,O4)</f>
        <v>23131</v>
      </c>
      <c r="P28" s="48">
        <f>SUM(P25,P22,P19,P16,P13,P10,P7,P4)</f>
        <v>4206</v>
      </c>
      <c r="Q28" s="49">
        <f t="shared" si="6"/>
        <v>0.18183390255501275</v>
      </c>
      <c r="R28" s="48">
        <f>SUM(R25,R22,R19,R16,R13,R10,R7,R4)</f>
        <v>2769</v>
      </c>
      <c r="S28" s="49">
        <f t="shared" si="13"/>
        <v>0.11970948078336431</v>
      </c>
      <c r="T28" s="48">
        <f>SUM(T25,T22,T19,T16,T13,T10,T7,T4)</f>
        <v>732</v>
      </c>
      <c r="U28" s="49">
        <f t="shared" si="7"/>
        <v>3.164584324067269E-2</v>
      </c>
      <c r="V28" s="48">
        <f>SUM(V25,V22,V19,V16,V13,V10,V7,V4)</f>
        <v>1300</v>
      </c>
      <c r="W28" s="49">
        <f t="shared" si="8"/>
        <v>5.6201634170593574E-2</v>
      </c>
      <c r="X28" s="48">
        <f t="shared" si="1"/>
        <v>25163</v>
      </c>
      <c r="Y28" s="49">
        <f t="shared" si="9"/>
        <v>8.7847477411266264E-2</v>
      </c>
      <c r="Z28" s="48">
        <f>SUM(Z25,Z22,Z19,Z16,Z13,Z10,Z7,Z4)</f>
        <v>31477</v>
      </c>
      <c r="AA28" s="48">
        <f>SUM(AA25,AA22,AA19,AA16,AA13,AA10,AA7,AA4)</f>
        <v>29827</v>
      </c>
      <c r="AB28" s="160">
        <f t="shared" si="2"/>
        <v>22852</v>
      </c>
      <c r="AC28" s="154">
        <f t="shared" si="10"/>
        <v>-1.2061735333535082E-2</v>
      </c>
      <c r="AD28" s="50">
        <f>'Detailed Data'!M281</f>
        <v>0.95402298850574707</v>
      </c>
    </row>
    <row r="29" spans="1:31" s="30" customFormat="1" ht="31.5" customHeight="1" thickTop="1" thickBot="1">
      <c r="A29" s="234"/>
      <c r="B29" s="45" t="s">
        <v>124</v>
      </c>
      <c r="C29" s="46">
        <f t="shared" si="21"/>
        <v>1420730945</v>
      </c>
      <c r="D29" s="46">
        <f t="shared" si="21"/>
        <v>1407163559</v>
      </c>
      <c r="E29" s="46">
        <f t="shared" si="21"/>
        <v>1464000770</v>
      </c>
      <c r="F29" s="46">
        <f t="shared" si="21"/>
        <v>1458034453</v>
      </c>
      <c r="G29" s="46">
        <f t="shared" si="21"/>
        <v>17722833</v>
      </c>
      <c r="H29" s="46">
        <f t="shared" si="21"/>
        <v>1471813011</v>
      </c>
      <c r="I29" s="149">
        <f t="shared" si="3"/>
        <v>4.5943097081012456E-2</v>
      </c>
      <c r="J29" s="50">
        <f>'Detailed Data'!AD283</f>
        <v>0.89787234042553188</v>
      </c>
      <c r="K29" s="46">
        <f>SUM(K26,K23,K20,K17,K14,K11,K8,K5)</f>
        <v>46048871</v>
      </c>
      <c r="L29" s="47">
        <f t="shared" si="4"/>
        <v>3.272460454613009E-2</v>
      </c>
      <c r="M29" s="46">
        <f>SUM(M26,M23,M20,M17,M14,M11,M8,M5)</f>
        <v>43209358</v>
      </c>
      <c r="N29" s="47">
        <f t="shared" si="5"/>
        <v>3.0413470018420694E-2</v>
      </c>
      <c r="O29" s="48">
        <f>SUM(O26,O23,O20,O17,O14,O11,O8,O5)</f>
        <v>60539</v>
      </c>
      <c r="P29" s="48">
        <f>SUM(P26,P23,P20,P17,P14,P11,P8,P5)</f>
        <v>16052</v>
      </c>
      <c r="Q29" s="49">
        <f t="shared" si="6"/>
        <v>0.26515139001304944</v>
      </c>
      <c r="R29" s="48">
        <f>SUM(R26,R23,R20,R17,R14,R11,R8,R5)</f>
        <v>7232</v>
      </c>
      <c r="S29" s="49">
        <f t="shared" si="13"/>
        <v>0.11946018269214886</v>
      </c>
      <c r="T29" s="48">
        <f>SUM(T26,T23,T20,T17,T14,T11,T8,T5)</f>
        <v>5389</v>
      </c>
      <c r="U29" s="49">
        <f t="shared" si="7"/>
        <v>8.9016997307520773E-2</v>
      </c>
      <c r="V29" s="48">
        <f>SUM(V26,V23,V20,V17,V14,V11,V8,V5)</f>
        <v>5284</v>
      </c>
      <c r="W29" s="49">
        <f t="shared" si="8"/>
        <v>8.7282578172748149E-2</v>
      </c>
      <c r="X29" s="48">
        <f t="shared" si="1"/>
        <v>71212</v>
      </c>
      <c r="Y29" s="49">
        <f t="shared" si="9"/>
        <v>0.17629957548026892</v>
      </c>
      <c r="Z29" s="48">
        <f>SUM(Z26,Z23,Z20,Z17,Z14,Z11,Z8,Z5)</f>
        <v>90787</v>
      </c>
      <c r="AA29" s="48">
        <f>SUM(AA26,AA23,AA20,AA17,AA14,AA11,AA8,AA5)</f>
        <v>89604</v>
      </c>
      <c r="AB29" s="161">
        <f t="shared" si="2"/>
        <v>66320</v>
      </c>
      <c r="AC29" s="154">
        <f t="shared" si="10"/>
        <v>9.5492162077338572E-2</v>
      </c>
      <c r="AD29" s="50">
        <f>'Detailed Data'!M283</f>
        <v>0.82127659574468082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0.199999999999999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35" t="s">
        <v>126</v>
      </c>
      <c r="B32" s="45" t="s">
        <v>122</v>
      </c>
      <c r="C32" s="40">
        <v>568045850</v>
      </c>
      <c r="D32" s="40">
        <v>562112553</v>
      </c>
      <c r="E32" s="40">
        <v>589340569</v>
      </c>
      <c r="F32" s="40">
        <v>591207444</v>
      </c>
      <c r="G32" s="40">
        <v>1270000</v>
      </c>
      <c r="H32" s="40">
        <v>601931042</v>
      </c>
      <c r="I32" s="150">
        <v>7.0837217186288312E-2</v>
      </c>
      <c r="J32" s="44">
        <v>0.86734693877551017</v>
      </c>
      <c r="K32" s="40">
        <v>22025043</v>
      </c>
      <c r="L32" s="41">
        <v>3.9182620780219439E-2</v>
      </c>
      <c r="M32" s="40">
        <v>21148457</v>
      </c>
      <c r="N32" s="41">
        <v>3.7230193654262236E-2</v>
      </c>
      <c r="O32" s="42">
        <v>26292</v>
      </c>
      <c r="P32" s="42">
        <v>7456</v>
      </c>
      <c r="Q32" s="43">
        <v>0.28358436026167655</v>
      </c>
      <c r="R32" s="42">
        <v>3151</v>
      </c>
      <c r="S32" s="43">
        <v>0.11984634109234749</v>
      </c>
      <c r="T32" s="42">
        <v>3057</v>
      </c>
      <c r="U32" s="43">
        <v>0.11627110908261068</v>
      </c>
      <c r="V32" s="42">
        <v>2552</v>
      </c>
      <c r="W32" s="43">
        <v>9.7063745626045944E-2</v>
      </c>
      <c r="X32" s="42">
        <v>31901</v>
      </c>
      <c r="Y32" s="43">
        <v>0.21333485470865662</v>
      </c>
      <c r="Z32" s="42">
        <v>40783</v>
      </c>
      <c r="AA32" s="42">
        <v>41216</v>
      </c>
      <c r="AB32" s="42">
        <v>30609</v>
      </c>
      <c r="AC32" s="153">
        <v>0.16419443176631676</v>
      </c>
      <c r="AD32" s="44">
        <v>0.75510204081632648</v>
      </c>
    </row>
    <row r="33" spans="1:30" s="30" customFormat="1" ht="31.5" customHeight="1" thickTop="1" thickBot="1">
      <c r="A33" s="233"/>
      <c r="B33" s="45" t="s">
        <v>123</v>
      </c>
      <c r="C33" s="46">
        <v>509874331</v>
      </c>
      <c r="D33" s="46">
        <v>506659057</v>
      </c>
      <c r="E33" s="46">
        <v>523973215</v>
      </c>
      <c r="F33" s="46">
        <v>518918688</v>
      </c>
      <c r="G33" s="46">
        <v>11418823</v>
      </c>
      <c r="H33" s="46">
        <v>518778801</v>
      </c>
      <c r="I33" s="149">
        <v>2.3920906638406347E-2</v>
      </c>
      <c r="J33" s="50">
        <v>0.90909090909090906</v>
      </c>
      <c r="K33" s="46">
        <v>14793437</v>
      </c>
      <c r="L33" s="47">
        <v>2.9198011553556419E-2</v>
      </c>
      <c r="M33" s="46">
        <v>14098879</v>
      </c>
      <c r="N33" s="47">
        <v>2.7651674427987629E-2</v>
      </c>
      <c r="O33" s="48">
        <v>14905</v>
      </c>
      <c r="P33" s="48">
        <v>2948</v>
      </c>
      <c r="Q33" s="49">
        <v>0.19778597785977861</v>
      </c>
      <c r="R33" s="48">
        <v>1728</v>
      </c>
      <c r="S33" s="49">
        <v>0.11593425025159343</v>
      </c>
      <c r="T33" s="48">
        <v>458</v>
      </c>
      <c r="U33" s="49">
        <v>3.0727943643072794E-2</v>
      </c>
      <c r="V33" s="48">
        <v>1026</v>
      </c>
      <c r="W33" s="49">
        <v>6.8835961086883599E-2</v>
      </c>
      <c r="X33" s="48">
        <v>16389</v>
      </c>
      <c r="Y33" s="49">
        <v>9.9563904729956396E-2</v>
      </c>
      <c r="Z33" s="48">
        <v>20600</v>
      </c>
      <c r="AA33" s="48">
        <v>19161</v>
      </c>
      <c r="AB33" s="48">
        <v>14485</v>
      </c>
      <c r="AC33" s="154">
        <v>-2.8178463602817845E-2</v>
      </c>
      <c r="AD33" s="50">
        <v>0.94545454545454544</v>
      </c>
    </row>
    <row r="34" spans="1:30" s="30" customFormat="1" ht="31.5" customHeight="1" thickTop="1" thickBot="1">
      <c r="A34" s="234"/>
      <c r="B34" s="45" t="s">
        <v>124</v>
      </c>
      <c r="C34" s="46">
        <v>1077920181</v>
      </c>
      <c r="D34" s="46">
        <v>1068771610</v>
      </c>
      <c r="E34" s="46">
        <v>1113313784</v>
      </c>
      <c r="F34" s="46">
        <v>1110126132</v>
      </c>
      <c r="G34" s="46">
        <v>12688823</v>
      </c>
      <c r="H34" s="46">
        <v>1120709843</v>
      </c>
      <c r="I34" s="149">
        <v>4.8596194466655043E-2</v>
      </c>
      <c r="J34" s="50">
        <v>0.88235294117647056</v>
      </c>
      <c r="K34" s="46">
        <v>36818480</v>
      </c>
      <c r="L34" s="47">
        <v>3.4449343204391442E-2</v>
      </c>
      <c r="M34" s="46">
        <v>35247336</v>
      </c>
      <c r="N34" s="47">
        <v>3.2699393351463747E-2</v>
      </c>
      <c r="O34" s="48">
        <v>41197</v>
      </c>
      <c r="P34" s="48">
        <v>10404</v>
      </c>
      <c r="Q34" s="49">
        <v>0.25254266087336458</v>
      </c>
      <c r="R34" s="48">
        <v>4879</v>
      </c>
      <c r="S34" s="49">
        <v>0.11843095371022162</v>
      </c>
      <c r="T34" s="48">
        <v>3515</v>
      </c>
      <c r="U34" s="49">
        <v>8.532174672913076E-2</v>
      </c>
      <c r="V34" s="48">
        <v>3578</v>
      </c>
      <c r="W34" s="49">
        <v>8.6850984294972941E-2</v>
      </c>
      <c r="X34" s="48">
        <v>48290</v>
      </c>
      <c r="Y34" s="49">
        <v>0.17217273102410369</v>
      </c>
      <c r="Z34" s="48">
        <v>61383</v>
      </c>
      <c r="AA34" s="48">
        <v>60377</v>
      </c>
      <c r="AB34" s="48">
        <v>45094</v>
      </c>
      <c r="AC34" s="154">
        <v>9.45942665728087E-2</v>
      </c>
      <c r="AD34" s="50">
        <v>0.82352941176470584</v>
      </c>
    </row>
    <row r="35" spans="1:30" ht="12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43" t="s">
        <v>914</v>
      </c>
      <c r="B36" s="45" t="s">
        <v>122</v>
      </c>
      <c r="C36" s="40">
        <v>807702821</v>
      </c>
      <c r="D36" s="40">
        <v>799341758</v>
      </c>
      <c r="E36" s="40">
        <v>833390919</v>
      </c>
      <c r="F36" s="40">
        <v>832957794</v>
      </c>
      <c r="G36" s="40">
        <v>5000000</v>
      </c>
      <c r="H36" s="40">
        <v>841586229</v>
      </c>
      <c r="I36" s="150">
        <v>5.2849073099468923E-2</v>
      </c>
      <c r="J36" s="44">
        <v>0.8571428571428571</v>
      </c>
      <c r="K36" s="40">
        <v>27156959</v>
      </c>
      <c r="L36" s="41">
        <v>3.3974152767832756E-2</v>
      </c>
      <c r="M36" s="40">
        <v>25521410</v>
      </c>
      <c r="N36" s="41">
        <v>3.1597524902045628E-2</v>
      </c>
      <c r="O36" s="42">
        <v>34471</v>
      </c>
      <c r="P36" s="42">
        <v>8229</v>
      </c>
      <c r="Q36" s="43">
        <v>0.2387224043398799</v>
      </c>
      <c r="R36" s="42">
        <v>4495</v>
      </c>
      <c r="S36" s="43">
        <v>0.13039946621798032</v>
      </c>
      <c r="T36" s="42">
        <v>1098</v>
      </c>
      <c r="U36" s="43">
        <v>3.1852861825882629E-2</v>
      </c>
      <c r="V36" s="42">
        <v>3338</v>
      </c>
      <c r="W36" s="43">
        <v>9.683502074207305E-2</v>
      </c>
      <c r="X36" s="42">
        <v>38907</v>
      </c>
      <c r="Y36" s="43">
        <v>0.12868788256795569</v>
      </c>
      <c r="Z36" s="42">
        <v>52035</v>
      </c>
      <c r="AA36" s="42">
        <v>51766</v>
      </c>
      <c r="AB36" s="42">
        <v>39042</v>
      </c>
      <c r="AC36" s="153">
        <v>0.13260421803835107</v>
      </c>
      <c r="AD36" s="44">
        <v>0.84555984555984554</v>
      </c>
    </row>
    <row r="37" spans="1:30" s="30" customFormat="1" ht="31.5" customHeight="1" thickTop="1" thickBot="1">
      <c r="A37" s="233"/>
      <c r="B37" s="45" t="s">
        <v>123</v>
      </c>
      <c r="C37" s="46">
        <v>1250337631</v>
      </c>
      <c r="D37" s="46">
        <v>1243631654</v>
      </c>
      <c r="E37" s="46">
        <v>1383433987</v>
      </c>
      <c r="F37" s="46">
        <v>1382096402</v>
      </c>
      <c r="G37" s="46">
        <v>7902900</v>
      </c>
      <c r="H37" s="46">
        <v>1384395798</v>
      </c>
      <c r="I37" s="149">
        <v>0.11318797133158208</v>
      </c>
      <c r="J37" s="50">
        <v>0.85593220338983056</v>
      </c>
      <c r="K37" s="46">
        <v>131523221</v>
      </c>
      <c r="L37" s="47">
        <v>0.10575737645224009</v>
      </c>
      <c r="M37" s="46">
        <v>133096359</v>
      </c>
      <c r="N37" s="47">
        <v>0.10644833499376617</v>
      </c>
      <c r="O37" s="48">
        <v>34310</v>
      </c>
      <c r="P37" s="48">
        <v>6575</v>
      </c>
      <c r="Q37" s="49">
        <v>0.19163509180996793</v>
      </c>
      <c r="R37" s="48">
        <v>4659</v>
      </c>
      <c r="S37" s="49">
        <v>0.13579131448557272</v>
      </c>
      <c r="T37" s="48">
        <v>1662</v>
      </c>
      <c r="U37" s="49">
        <v>4.8440687846109005E-2</v>
      </c>
      <c r="V37" s="48">
        <v>5020</v>
      </c>
      <c r="W37" s="49">
        <v>0.14631302827164092</v>
      </c>
      <c r="X37" s="48">
        <v>40992</v>
      </c>
      <c r="Y37" s="49">
        <v>0.19475371611774991</v>
      </c>
      <c r="Z37" s="48">
        <v>52622</v>
      </c>
      <c r="AA37" s="48">
        <v>51185</v>
      </c>
      <c r="AB37" s="48">
        <v>39951</v>
      </c>
      <c r="AC37" s="154">
        <v>0.16441270766540367</v>
      </c>
      <c r="AD37" s="50">
        <v>0.87407407407407411</v>
      </c>
    </row>
    <row r="38" spans="1:30" s="30" customFormat="1" ht="31.5" customHeight="1" thickTop="1" thickBot="1">
      <c r="A38" s="234"/>
      <c r="B38" s="45" t="s">
        <v>124</v>
      </c>
      <c r="C38" s="46">
        <v>2058040452</v>
      </c>
      <c r="D38" s="46">
        <v>2042973412</v>
      </c>
      <c r="E38" s="46">
        <v>2216824906</v>
      </c>
      <c r="F38" s="46">
        <v>2215054196</v>
      </c>
      <c r="G38" s="46">
        <v>12902900</v>
      </c>
      <c r="H38" s="46">
        <v>2225982027</v>
      </c>
      <c r="I38" s="149">
        <v>8.9579538296996691E-2</v>
      </c>
      <c r="J38" s="50">
        <v>0.85655737704918034</v>
      </c>
      <c r="K38" s="46">
        <v>158680180</v>
      </c>
      <c r="L38" s="47">
        <v>7.7671191934239422E-2</v>
      </c>
      <c r="M38" s="46">
        <v>158617769</v>
      </c>
      <c r="N38" s="47">
        <v>7.7072230939802727E-2</v>
      </c>
      <c r="O38" s="48">
        <v>68781</v>
      </c>
      <c r="P38" s="48">
        <v>14804</v>
      </c>
      <c r="Q38" s="49">
        <v>0.21523385818758087</v>
      </c>
      <c r="R38" s="48">
        <v>9154</v>
      </c>
      <c r="S38" s="49">
        <v>0.13308907983309345</v>
      </c>
      <c r="T38" s="48">
        <v>2760</v>
      </c>
      <c r="U38" s="49">
        <v>4.0127360753696516E-2</v>
      </c>
      <c r="V38" s="48">
        <v>8358</v>
      </c>
      <c r="W38" s="49">
        <v>0.12151611636934619</v>
      </c>
      <c r="X38" s="48">
        <v>79899</v>
      </c>
      <c r="Y38" s="49">
        <v>0.16164347712304269</v>
      </c>
      <c r="Z38" s="48">
        <v>104657</v>
      </c>
      <c r="AA38" s="48">
        <v>102951</v>
      </c>
      <c r="AB38" s="48">
        <v>78993</v>
      </c>
      <c r="AC38" s="154">
        <v>0.1484712347886771</v>
      </c>
      <c r="AD38" s="50">
        <v>0.85532994923857864</v>
      </c>
    </row>
    <row r="39" spans="1:30" ht="12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41" fitToHeight="0" pageOrder="overThenDown" orientation="landscape" r:id="rId1"/>
  <headerFooter alignWithMargins="0">
    <oddHeader>&amp;LReport Printed: &amp;D
Report Date: 04/15/2024&amp;CConstruction Cost and Time
Summary Sheet
For Contracts Completed Third Quarter Fiscal Year 2023/2024&amp;RPage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95"/>
  <sheetViews>
    <sheetView topLeftCell="B247" zoomScaleNormal="100" zoomScaleSheetLayoutView="100" workbookViewId="0">
      <selection activeCell="CJ258" sqref="CJ258:DD275"/>
    </sheetView>
  </sheetViews>
  <sheetFormatPr defaultColWidth="9.125" defaultRowHeight="11.4"/>
  <cols>
    <col min="1" max="1" width="8.25" style="215" hidden="1" customWidth="1"/>
    <col min="2" max="2" width="10" style="222" customWidth="1"/>
    <col min="3" max="3" width="36.75" style="222" customWidth="1"/>
    <col min="4" max="4" width="12.75" style="222" customWidth="1"/>
    <col min="5" max="5" width="10.125" style="223" bestFit="1" customWidth="1"/>
    <col min="6" max="6" width="10" style="224" customWidth="1"/>
    <col min="7" max="7" width="9" style="224" customWidth="1"/>
    <col min="8" max="8" width="8.875" style="215" customWidth="1"/>
    <col min="9" max="9" width="8.75" style="215" customWidth="1"/>
    <col min="10" max="12" width="9.25" style="215" bestFit="1" customWidth="1"/>
    <col min="13" max="14" width="9.25" style="215" customWidth="1"/>
    <col min="15" max="15" width="9.125" style="215"/>
    <col min="16" max="16" width="10.875" style="28" customWidth="1"/>
    <col min="17" max="17" width="10.625" style="28" customWidth="1"/>
    <col min="18" max="18" width="11" style="215" customWidth="1"/>
    <col min="19" max="19" width="9.25" style="215" bestFit="1" customWidth="1"/>
    <col min="20" max="24" width="16.875" style="29" customWidth="1"/>
    <col min="25" max="25" width="15.75" style="29" customWidth="1"/>
    <col min="26" max="26" width="17.875" style="29" customWidth="1"/>
    <col min="27" max="27" width="13.75" style="29" customWidth="1"/>
    <col min="28" max="28" width="14.25" style="29" customWidth="1"/>
    <col min="29" max="29" width="18.75" style="29" customWidth="1"/>
    <col min="30" max="30" width="9.25" style="215" customWidth="1"/>
    <col min="31" max="31" width="9.25" style="225" customWidth="1"/>
    <col min="32" max="32" width="18.375" style="29" customWidth="1"/>
    <col min="33" max="33" width="16.875" style="29" customWidth="1"/>
    <col min="34" max="35" width="9.125" style="28"/>
    <col min="36" max="36" width="10.125" style="226" customWidth="1"/>
    <col min="37" max="37" width="11.125" style="226" customWidth="1"/>
    <col min="38" max="38" width="15.25" style="29" customWidth="1"/>
    <col min="39" max="39" width="14" style="29" customWidth="1"/>
    <col min="40" max="40" width="10.125" style="226" customWidth="1"/>
    <col min="41" max="41" width="11.125" style="226" customWidth="1"/>
    <col min="42" max="42" width="15.25" style="29" customWidth="1"/>
    <col min="43" max="43" width="14" style="29" customWidth="1"/>
    <col min="44" max="44" width="10.125" style="226" customWidth="1"/>
    <col min="45" max="45" width="11.125" style="226" customWidth="1"/>
    <col min="46" max="46" width="15.25" style="29" customWidth="1"/>
    <col min="47" max="47" width="14" style="29" customWidth="1"/>
    <col min="48" max="48" width="10.125" style="226" customWidth="1"/>
    <col min="49" max="49" width="11.125" style="226" customWidth="1"/>
    <col min="50" max="50" width="15.25" style="29" customWidth="1"/>
    <col min="51" max="51" width="14" style="29" customWidth="1"/>
    <col min="52" max="52" width="10.125" style="226" customWidth="1"/>
    <col min="53" max="53" width="11.125" style="226" customWidth="1"/>
    <col min="54" max="54" width="15.25" style="29" customWidth="1"/>
    <col min="55" max="55" width="14" style="29" customWidth="1"/>
    <col min="56" max="56" width="10.125" style="226" customWidth="1"/>
    <col min="57" max="57" width="11.125" style="226" customWidth="1"/>
    <col min="58" max="58" width="15.25" style="29" customWidth="1"/>
    <col min="59" max="59" width="14" style="29" customWidth="1"/>
    <col min="60" max="60" width="10.125" style="226" customWidth="1"/>
    <col min="61" max="61" width="11.125" style="226" customWidth="1"/>
    <col min="62" max="62" width="15.25" style="29" customWidth="1"/>
    <col min="63" max="63" width="14" style="29" customWidth="1"/>
    <col min="64" max="64" width="10.125" style="226" customWidth="1"/>
    <col min="65" max="65" width="11.125" style="226" customWidth="1"/>
    <col min="66" max="66" width="15.25" style="29" customWidth="1"/>
    <col min="67" max="67" width="14" style="29" customWidth="1"/>
    <col min="68" max="68" width="10.125" style="226" customWidth="1"/>
    <col min="69" max="69" width="11.125" style="226" customWidth="1"/>
    <col min="70" max="70" width="15.25" style="29" customWidth="1"/>
    <col min="71" max="71" width="14" style="29" customWidth="1"/>
    <col min="72" max="72" width="10.125" style="226" customWidth="1"/>
    <col min="73" max="73" width="11.125" style="226" customWidth="1"/>
    <col min="74" max="74" width="15.25" style="29" customWidth="1"/>
    <col min="75" max="75" width="14" style="29" customWidth="1"/>
    <col min="76" max="76" width="10.125" style="226" customWidth="1"/>
    <col min="77" max="77" width="11.125" style="226" customWidth="1"/>
    <col min="78" max="78" width="15.25" style="29" customWidth="1"/>
    <col min="79" max="79" width="14" style="29" customWidth="1"/>
    <col min="80" max="80" width="10.125" style="226" customWidth="1"/>
    <col min="81" max="81" width="11.125" style="226" customWidth="1"/>
    <col min="82" max="82" width="15.25" style="29" customWidth="1"/>
    <col min="83" max="83" width="14" style="29" customWidth="1"/>
    <col min="84" max="84" width="10.125" style="226" customWidth="1"/>
    <col min="85" max="85" width="11.125" style="226" customWidth="1"/>
    <col min="86" max="86" width="15.25" style="29" customWidth="1"/>
    <col min="87" max="87" width="14" style="29" customWidth="1"/>
    <col min="88" max="88" width="10.125" style="226" customWidth="1"/>
    <col min="89" max="89" width="11.125" style="226" customWidth="1"/>
    <col min="90" max="90" width="15.25" style="29" customWidth="1"/>
    <col min="91" max="91" width="14" style="29" customWidth="1"/>
    <col min="92" max="92" width="15.125" style="215" bestFit="1" customWidth="1"/>
    <col min="93" max="93" width="34.875" style="215" bestFit="1" customWidth="1"/>
    <col min="94" max="94" width="15.125" style="215" bestFit="1" customWidth="1"/>
    <col min="95" max="95" width="43" style="215" bestFit="1" customWidth="1"/>
    <col min="96" max="96" width="15.125" style="215" bestFit="1" customWidth="1"/>
    <col min="97" max="97" width="43" style="215" bestFit="1" customWidth="1"/>
    <col min="98" max="98" width="10.125" style="215" bestFit="1" customWidth="1"/>
    <col min="99" max="100" width="10.125" style="224" customWidth="1"/>
    <col min="101" max="101" width="11.75" style="215" customWidth="1"/>
    <col min="102" max="102" width="10.875" style="215" customWidth="1"/>
    <col min="103" max="104" width="10.125" style="224" customWidth="1"/>
    <col min="105" max="105" width="9.125" style="222"/>
    <col min="106" max="106" width="14.625" style="29" bestFit="1" customWidth="1"/>
    <col min="107" max="107" width="9.125" style="215"/>
    <col min="108" max="108" width="26.75" style="215" customWidth="1"/>
    <col min="109" max="16384" width="9.125" style="215"/>
  </cols>
  <sheetData>
    <row r="1" spans="1:1477" s="2" customFormat="1" ht="27" customHeight="1">
      <c r="A1" s="248" t="s">
        <v>43</v>
      </c>
      <c r="B1" s="248" t="s">
        <v>44</v>
      </c>
      <c r="C1" s="250" t="s">
        <v>45</v>
      </c>
      <c r="D1" s="250" t="s">
        <v>46</v>
      </c>
      <c r="E1" s="268" t="s">
        <v>47</v>
      </c>
      <c r="F1" s="269" t="s">
        <v>48</v>
      </c>
      <c r="G1" s="269" t="s">
        <v>136</v>
      </c>
      <c r="H1" s="250" t="s">
        <v>49</v>
      </c>
      <c r="I1" s="270" t="s">
        <v>50</v>
      </c>
      <c r="J1" s="263" t="s">
        <v>51</v>
      </c>
      <c r="K1" s="263" t="s">
        <v>52</v>
      </c>
      <c r="L1" s="263" t="s">
        <v>53</v>
      </c>
      <c r="M1" s="248" t="s">
        <v>137</v>
      </c>
      <c r="N1" s="248" t="s">
        <v>138</v>
      </c>
      <c r="O1" s="263" t="s">
        <v>54</v>
      </c>
      <c r="P1" s="263" t="s">
        <v>55</v>
      </c>
      <c r="Q1" s="263" t="s">
        <v>56</v>
      </c>
      <c r="R1" s="263" t="s">
        <v>57</v>
      </c>
      <c r="S1" s="263" t="s">
        <v>58</v>
      </c>
      <c r="T1" s="264" t="s">
        <v>59</v>
      </c>
      <c r="U1" s="264" t="s">
        <v>60</v>
      </c>
      <c r="V1" s="264" t="s">
        <v>61</v>
      </c>
      <c r="W1" s="264" t="s">
        <v>62</v>
      </c>
      <c r="X1" s="264" t="s">
        <v>63</v>
      </c>
      <c r="Y1" s="264" t="s">
        <v>64</v>
      </c>
      <c r="Z1" s="264" t="s">
        <v>65</v>
      </c>
      <c r="AA1" s="264" t="s">
        <v>66</v>
      </c>
      <c r="AB1" s="264" t="s">
        <v>67</v>
      </c>
      <c r="AC1" s="264" t="s">
        <v>1</v>
      </c>
      <c r="AD1" s="248" t="s">
        <v>139</v>
      </c>
      <c r="AE1" s="248" t="s">
        <v>140</v>
      </c>
      <c r="AF1" s="264" t="s">
        <v>69</v>
      </c>
      <c r="AG1" s="264" t="s">
        <v>70</v>
      </c>
      <c r="AH1" s="263" t="s">
        <v>71</v>
      </c>
      <c r="AI1" s="263" t="s">
        <v>144</v>
      </c>
      <c r="AJ1" s="265" t="s">
        <v>72</v>
      </c>
      <c r="AK1" s="265"/>
      <c r="AL1" s="265"/>
      <c r="AM1" s="265"/>
      <c r="AN1" s="265" t="s">
        <v>73</v>
      </c>
      <c r="AO1" s="265"/>
      <c r="AP1" s="265"/>
      <c r="AQ1" s="265"/>
      <c r="AR1" s="265" t="s">
        <v>74</v>
      </c>
      <c r="AS1" s="265"/>
      <c r="AT1" s="265"/>
      <c r="AU1" s="265"/>
      <c r="AV1" s="265" t="s">
        <v>75</v>
      </c>
      <c r="AW1" s="265"/>
      <c r="AX1" s="265"/>
      <c r="AY1" s="265"/>
      <c r="AZ1" s="265" t="s">
        <v>76</v>
      </c>
      <c r="BA1" s="265"/>
      <c r="BB1" s="265"/>
      <c r="BC1" s="265"/>
      <c r="BD1" s="265" t="s">
        <v>77</v>
      </c>
      <c r="BE1" s="265"/>
      <c r="BF1" s="265"/>
      <c r="BG1" s="265"/>
      <c r="BH1" s="265" t="s">
        <v>78</v>
      </c>
      <c r="BI1" s="265"/>
      <c r="BJ1" s="265"/>
      <c r="BK1" s="265"/>
      <c r="BL1" s="265" t="s">
        <v>79</v>
      </c>
      <c r="BM1" s="265"/>
      <c r="BN1" s="265"/>
      <c r="BO1" s="265"/>
      <c r="BP1" s="265" t="s">
        <v>80</v>
      </c>
      <c r="BQ1" s="265"/>
      <c r="BR1" s="265"/>
      <c r="BS1" s="265"/>
      <c r="BT1" s="265" t="s">
        <v>81</v>
      </c>
      <c r="BU1" s="265"/>
      <c r="BV1" s="265"/>
      <c r="BW1" s="265"/>
      <c r="BX1" s="265" t="s">
        <v>82</v>
      </c>
      <c r="BY1" s="265"/>
      <c r="BZ1" s="265"/>
      <c r="CA1" s="265"/>
      <c r="CB1" s="265" t="s">
        <v>143</v>
      </c>
      <c r="CC1" s="265"/>
      <c r="CD1" s="265"/>
      <c r="CE1" s="265"/>
      <c r="CF1" s="265" t="s">
        <v>165</v>
      </c>
      <c r="CG1" s="265"/>
      <c r="CH1" s="265"/>
      <c r="CI1" s="265"/>
      <c r="CJ1" s="265" t="s">
        <v>83</v>
      </c>
      <c r="CK1" s="265"/>
      <c r="CL1" s="265"/>
      <c r="CM1" s="265"/>
      <c r="CN1" s="250" t="s">
        <v>84</v>
      </c>
      <c r="CO1" s="250" t="s">
        <v>85</v>
      </c>
      <c r="CP1" s="250" t="s">
        <v>86</v>
      </c>
      <c r="CQ1" s="250" t="s">
        <v>87</v>
      </c>
      <c r="CR1" s="250" t="s">
        <v>88</v>
      </c>
      <c r="CS1" s="250" t="s">
        <v>89</v>
      </c>
      <c r="CT1" s="268" t="s">
        <v>90</v>
      </c>
      <c r="CU1" s="269" t="s">
        <v>91</v>
      </c>
      <c r="CV1" s="269" t="s">
        <v>92</v>
      </c>
      <c r="CW1" s="268" t="s">
        <v>93</v>
      </c>
      <c r="CX1" s="268" t="s">
        <v>94</v>
      </c>
      <c r="CY1" s="269" t="s">
        <v>95</v>
      </c>
      <c r="CZ1" s="269" t="s">
        <v>96</v>
      </c>
      <c r="DA1" s="250" t="s">
        <v>97</v>
      </c>
      <c r="DB1" s="264" t="s">
        <v>98</v>
      </c>
      <c r="DC1" s="267" t="s">
        <v>99</v>
      </c>
      <c r="DD1" s="267"/>
    </row>
    <row r="2" spans="1:1477" s="2" customFormat="1" ht="37.5" customHeight="1">
      <c r="A2" s="249"/>
      <c r="B2" s="249"/>
      <c r="C2" s="250"/>
      <c r="D2" s="250"/>
      <c r="E2" s="268"/>
      <c r="F2" s="269"/>
      <c r="G2" s="269"/>
      <c r="H2" s="271"/>
      <c r="I2" s="270"/>
      <c r="J2" s="250"/>
      <c r="K2" s="250"/>
      <c r="L2" s="250"/>
      <c r="M2" s="249"/>
      <c r="N2" s="249"/>
      <c r="O2" s="250"/>
      <c r="P2" s="266"/>
      <c r="Q2" s="266"/>
      <c r="R2" s="250"/>
      <c r="S2" s="250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49"/>
      <c r="AE2" s="249"/>
      <c r="AF2" s="264"/>
      <c r="AG2" s="264"/>
      <c r="AH2" s="266"/>
      <c r="AI2" s="266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0"/>
      <c r="CO2" s="250"/>
      <c r="CP2" s="250"/>
      <c r="CQ2" s="250"/>
      <c r="CR2" s="250"/>
      <c r="CS2" s="250"/>
      <c r="CT2" s="268"/>
      <c r="CU2" s="269"/>
      <c r="CV2" s="269"/>
      <c r="CW2" s="268"/>
      <c r="CX2" s="268"/>
      <c r="CY2" s="269"/>
      <c r="CZ2" s="269"/>
      <c r="DA2" s="250"/>
      <c r="DB2" s="264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190</v>
      </c>
      <c r="D3" s="69" t="s">
        <v>191</v>
      </c>
      <c r="E3" s="68">
        <v>44356</v>
      </c>
      <c r="F3" s="69" t="s">
        <v>821</v>
      </c>
      <c r="G3" s="69" t="s">
        <v>822</v>
      </c>
      <c r="H3" s="69">
        <v>2</v>
      </c>
      <c r="I3" s="69">
        <v>6</v>
      </c>
      <c r="J3" s="69">
        <v>320</v>
      </c>
      <c r="K3" s="69">
        <v>579</v>
      </c>
      <c r="L3" s="69">
        <v>579</v>
      </c>
      <c r="M3" s="186">
        <f>IF(J3 = 0,0,(L3-AH3-AI3)/J3)</f>
        <v>1.2625</v>
      </c>
      <c r="N3" s="69">
        <f>IF(G3&lt;&gt;"",IF(M3&lt;=1.2,1,0),0)</f>
        <v>0</v>
      </c>
      <c r="O3" s="69">
        <v>0</v>
      </c>
      <c r="P3" s="69">
        <v>0</v>
      </c>
      <c r="Q3" s="69">
        <v>0</v>
      </c>
      <c r="R3" s="69">
        <v>207</v>
      </c>
      <c r="S3" s="69">
        <v>52</v>
      </c>
      <c r="T3" s="190">
        <v>6386200</v>
      </c>
      <c r="U3" s="190">
        <v>56445</v>
      </c>
      <c r="V3" s="190">
        <v>6329755</v>
      </c>
      <c r="W3" s="190">
        <v>6748926</v>
      </c>
      <c r="X3" s="190">
        <v>6664293</v>
      </c>
      <c r="Y3" s="190">
        <v>0</v>
      </c>
      <c r="Z3" s="190">
        <v>0</v>
      </c>
      <c r="AA3" s="190">
        <v>0</v>
      </c>
      <c r="AB3" s="190">
        <v>6664293</v>
      </c>
      <c r="AC3" s="190">
        <v>6748506</v>
      </c>
      <c r="AD3" s="186">
        <f>IF(V3=0,0,AC3/V3)</f>
        <v>1.0661559570631092</v>
      </c>
      <c r="AE3" s="69">
        <f>IF(AD3 &lt;=1.1,1,0)</f>
        <v>1</v>
      </c>
      <c r="AF3" s="190">
        <v>143879</v>
      </c>
      <c r="AG3" s="190">
        <v>362725</v>
      </c>
      <c r="AH3" s="69">
        <v>149</v>
      </c>
      <c r="AI3" s="69">
        <v>26</v>
      </c>
      <c r="AJ3" s="69">
        <v>7</v>
      </c>
      <c r="AK3" s="69">
        <v>20</v>
      </c>
      <c r="AL3" s="80">
        <v>118601</v>
      </c>
      <c r="AM3" s="80">
        <v>0</v>
      </c>
      <c r="AN3" s="69">
        <v>0</v>
      </c>
      <c r="AO3" s="69">
        <v>32</v>
      </c>
      <c r="AP3" s="80">
        <v>264904</v>
      </c>
      <c r="AQ3" s="80">
        <v>0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88</v>
      </c>
      <c r="BQ3" s="69">
        <v>0</v>
      </c>
      <c r="BR3" s="80">
        <v>8221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25</v>
      </c>
      <c r="CG3" s="69">
        <v>0</v>
      </c>
      <c r="CH3" s="80">
        <v>0</v>
      </c>
      <c r="CI3" s="80">
        <v>0</v>
      </c>
      <c r="CJ3" s="69">
        <v>120</v>
      </c>
      <c r="CK3" s="69">
        <v>52</v>
      </c>
      <c r="CL3" s="80">
        <v>391726</v>
      </c>
      <c r="CM3" s="80">
        <v>0</v>
      </c>
      <c r="CN3" s="69" t="s">
        <v>568</v>
      </c>
      <c r="CO3" s="69" t="s">
        <v>569</v>
      </c>
      <c r="CP3" s="69" t="s">
        <v>570</v>
      </c>
      <c r="CQ3" s="69" t="s">
        <v>570</v>
      </c>
      <c r="CR3" s="69" t="s">
        <v>570</v>
      </c>
      <c r="CS3" s="69" t="s">
        <v>570</v>
      </c>
      <c r="CT3" s="68">
        <v>45314</v>
      </c>
      <c r="CU3" s="69" t="s">
        <v>823</v>
      </c>
      <c r="CV3" s="69" t="s">
        <v>824</v>
      </c>
      <c r="CW3" s="68" t="s">
        <v>168</v>
      </c>
      <c r="CX3" s="68">
        <v>45142</v>
      </c>
      <c r="CY3" s="69" t="s">
        <v>825</v>
      </c>
      <c r="CZ3" s="69" t="s">
        <v>824</v>
      </c>
      <c r="DA3" s="69" t="s">
        <v>169</v>
      </c>
      <c r="DB3" s="69">
        <v>5529849.5700000003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192</v>
      </c>
      <c r="D4" s="69" t="s">
        <v>193</v>
      </c>
      <c r="E4" s="68">
        <v>43950</v>
      </c>
      <c r="F4" s="69" t="s">
        <v>821</v>
      </c>
      <c r="G4" s="69" t="s">
        <v>826</v>
      </c>
      <c r="H4" s="69">
        <v>4</v>
      </c>
      <c r="I4" s="69">
        <v>15</v>
      </c>
      <c r="J4" s="69">
        <v>875</v>
      </c>
      <c r="K4" s="69">
        <v>1016</v>
      </c>
      <c r="L4" s="69">
        <v>963</v>
      </c>
      <c r="M4" s="186">
        <f t="shared" ref="M4:M23" si="0">IF(J4 = 0,0,(L4-AH4-AI4)/J4)</f>
        <v>0.9474285714285714</v>
      </c>
      <c r="N4" s="69">
        <f t="shared" ref="N4:N23" si="1">IF(G4&lt;&gt;"",IF(M4&lt;=1.2,1,0),0)</f>
        <v>1</v>
      </c>
      <c r="O4" s="69">
        <v>53</v>
      </c>
      <c r="P4" s="69">
        <v>0</v>
      </c>
      <c r="Q4" s="69">
        <v>0</v>
      </c>
      <c r="R4" s="69">
        <v>127</v>
      </c>
      <c r="S4" s="69">
        <v>14</v>
      </c>
      <c r="T4" s="190">
        <v>43563143</v>
      </c>
      <c r="U4" s="190">
        <v>150000</v>
      </c>
      <c r="V4" s="190">
        <v>43413143</v>
      </c>
      <c r="W4" s="190">
        <v>43826539</v>
      </c>
      <c r="X4" s="190">
        <v>44268970</v>
      </c>
      <c r="Y4" s="190">
        <v>0</v>
      </c>
      <c r="Z4" s="190">
        <v>0</v>
      </c>
      <c r="AA4" s="190">
        <v>0</v>
      </c>
      <c r="AB4" s="190">
        <v>44268970</v>
      </c>
      <c r="AC4" s="190">
        <v>45616616</v>
      </c>
      <c r="AD4" s="186">
        <f t="shared" ref="AD4:AD23" si="2">IF(V4=0,0,AC4/V4)</f>
        <v>1.0507558966647497</v>
      </c>
      <c r="AE4" s="69">
        <f t="shared" ref="AE4:AE23" si="3">IF(AD4 &lt;=1.1,1,0)</f>
        <v>1</v>
      </c>
      <c r="AF4" s="190">
        <v>1915546</v>
      </c>
      <c r="AG4" s="190">
        <v>263396</v>
      </c>
      <c r="AH4" s="69">
        <v>80</v>
      </c>
      <c r="AI4" s="69">
        <v>54</v>
      </c>
      <c r="AJ4" s="69">
        <v>0</v>
      </c>
      <c r="AK4" s="69">
        <v>0</v>
      </c>
      <c r="AL4" s="80">
        <v>351912</v>
      </c>
      <c r="AM4" s="80">
        <v>3918</v>
      </c>
      <c r="AN4" s="69">
        <v>7</v>
      </c>
      <c r="AO4" s="69">
        <v>0</v>
      </c>
      <c r="AP4" s="80">
        <v>219896</v>
      </c>
      <c r="AQ4" s="80">
        <v>30715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17978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14</v>
      </c>
      <c r="BR4" s="80">
        <v>22507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18317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-287200</v>
      </c>
      <c r="CI4" s="80">
        <v>0</v>
      </c>
      <c r="CJ4" s="69">
        <v>7</v>
      </c>
      <c r="CK4" s="69">
        <v>14</v>
      </c>
      <c r="CL4" s="80">
        <v>343410</v>
      </c>
      <c r="CM4" s="80">
        <v>34633</v>
      </c>
      <c r="CN4" s="69" t="s">
        <v>596</v>
      </c>
      <c r="CO4" s="69" t="s">
        <v>597</v>
      </c>
      <c r="CP4" s="69" t="s">
        <v>570</v>
      </c>
      <c r="CQ4" s="69" t="s">
        <v>570</v>
      </c>
      <c r="CR4" s="69" t="s">
        <v>570</v>
      </c>
      <c r="CS4" s="69" t="s">
        <v>570</v>
      </c>
      <c r="CT4" s="68">
        <v>45180</v>
      </c>
      <c r="CU4" s="69" t="s">
        <v>825</v>
      </c>
      <c r="CV4" s="69" t="s">
        <v>824</v>
      </c>
      <c r="CW4" s="68" t="s">
        <v>168</v>
      </c>
      <c r="CX4" s="68">
        <v>45044</v>
      </c>
      <c r="CY4" s="69" t="s">
        <v>821</v>
      </c>
      <c r="CZ4" s="69" t="s">
        <v>827</v>
      </c>
      <c r="DA4" s="69" t="s">
        <v>318</v>
      </c>
      <c r="DB4" s="69">
        <v>44746155.07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194</v>
      </c>
      <c r="D5" s="69" t="s">
        <v>195</v>
      </c>
      <c r="E5" s="68">
        <v>44356</v>
      </c>
      <c r="F5" s="69" t="s">
        <v>821</v>
      </c>
      <c r="G5" s="69" t="s">
        <v>822</v>
      </c>
      <c r="H5" s="69">
        <v>2</v>
      </c>
      <c r="I5" s="69">
        <v>18</v>
      </c>
      <c r="J5" s="69">
        <v>275</v>
      </c>
      <c r="K5" s="69">
        <v>545</v>
      </c>
      <c r="L5" s="69">
        <v>530</v>
      </c>
      <c r="M5" s="186">
        <f t="shared" si="0"/>
        <v>1.3018181818181818</v>
      </c>
      <c r="N5" s="69">
        <f t="shared" si="1"/>
        <v>0</v>
      </c>
      <c r="O5" s="69">
        <v>15</v>
      </c>
      <c r="P5" s="69">
        <v>0</v>
      </c>
      <c r="Q5" s="69">
        <v>0</v>
      </c>
      <c r="R5" s="69">
        <v>223</v>
      </c>
      <c r="S5" s="69">
        <v>47</v>
      </c>
      <c r="T5" s="190">
        <v>4097408</v>
      </c>
      <c r="U5" s="190">
        <v>50000</v>
      </c>
      <c r="V5" s="190">
        <v>4047408</v>
      </c>
      <c r="W5" s="190">
        <v>4902150</v>
      </c>
      <c r="X5" s="190">
        <v>4899132</v>
      </c>
      <c r="Y5" s="190">
        <v>0</v>
      </c>
      <c r="Z5" s="190">
        <v>0</v>
      </c>
      <c r="AA5" s="190">
        <v>0</v>
      </c>
      <c r="AB5" s="190">
        <v>4899132</v>
      </c>
      <c r="AC5" s="190">
        <v>4822749</v>
      </c>
      <c r="AD5" s="186">
        <f t="shared" si="2"/>
        <v>1.1915648237093963</v>
      </c>
      <c r="AE5" s="69">
        <f t="shared" si="3"/>
        <v>0</v>
      </c>
      <c r="AF5" s="190">
        <v>34379</v>
      </c>
      <c r="AG5" s="190">
        <v>804742</v>
      </c>
      <c r="AH5" s="69">
        <v>131</v>
      </c>
      <c r="AI5" s="69">
        <v>41</v>
      </c>
      <c r="AJ5" s="69">
        <v>0</v>
      </c>
      <c r="AK5" s="69">
        <v>42</v>
      </c>
      <c r="AL5" s="80">
        <v>118523</v>
      </c>
      <c r="AM5" s="80">
        <v>55203</v>
      </c>
      <c r="AN5" s="69">
        <v>51</v>
      </c>
      <c r="AO5" s="69">
        <v>5</v>
      </c>
      <c r="AP5" s="80">
        <v>478225</v>
      </c>
      <c r="AQ5" s="80">
        <v>97145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80171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110761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42992</v>
      </c>
      <c r="CA5" s="80">
        <v>42992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51</v>
      </c>
      <c r="CK5" s="69">
        <v>47</v>
      </c>
      <c r="CL5" s="80">
        <v>830672</v>
      </c>
      <c r="CM5" s="80">
        <v>195339</v>
      </c>
      <c r="CN5" s="69" t="s">
        <v>598</v>
      </c>
      <c r="CO5" s="69" t="s">
        <v>599</v>
      </c>
      <c r="CP5" s="69" t="s">
        <v>570</v>
      </c>
      <c r="CQ5" s="69" t="s">
        <v>570</v>
      </c>
      <c r="CR5" s="69" t="s">
        <v>570</v>
      </c>
      <c r="CS5" s="69" t="s">
        <v>570</v>
      </c>
      <c r="CT5" s="68">
        <v>45160</v>
      </c>
      <c r="CU5" s="69" t="s">
        <v>825</v>
      </c>
      <c r="CV5" s="69" t="s">
        <v>824</v>
      </c>
      <c r="CW5" s="68" t="s">
        <v>168</v>
      </c>
      <c r="CX5" s="68">
        <v>44981</v>
      </c>
      <c r="CY5" s="69" t="s">
        <v>823</v>
      </c>
      <c r="CZ5" s="69" t="s">
        <v>827</v>
      </c>
      <c r="DA5" s="69" t="s">
        <v>235</v>
      </c>
      <c r="DB5" s="69">
        <v>4251830.2300000004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196</v>
      </c>
      <c r="D6" s="69" t="s">
        <v>197</v>
      </c>
      <c r="E6" s="68">
        <v>44104</v>
      </c>
      <c r="F6" s="69" t="s">
        <v>825</v>
      </c>
      <c r="G6" s="69" t="s">
        <v>822</v>
      </c>
      <c r="H6" s="69">
        <v>3</v>
      </c>
      <c r="I6" s="69">
        <v>1</v>
      </c>
      <c r="J6" s="69">
        <v>150</v>
      </c>
      <c r="K6" s="69">
        <v>177</v>
      </c>
      <c r="L6" s="69">
        <v>607</v>
      </c>
      <c r="M6" s="186">
        <f t="shared" si="0"/>
        <v>3.8666666666666667</v>
      </c>
      <c r="N6" s="69">
        <f t="shared" si="1"/>
        <v>0</v>
      </c>
      <c r="O6" s="69">
        <v>-430</v>
      </c>
      <c r="P6" s="69">
        <v>430</v>
      </c>
      <c r="Q6" s="69">
        <v>0</v>
      </c>
      <c r="R6" s="69">
        <v>11</v>
      </c>
      <c r="S6" s="69">
        <v>16</v>
      </c>
      <c r="T6" s="190">
        <v>668342</v>
      </c>
      <c r="U6" s="190">
        <v>41495</v>
      </c>
      <c r="V6" s="190">
        <v>626847</v>
      </c>
      <c r="W6" s="190">
        <v>668342</v>
      </c>
      <c r="X6" s="190">
        <v>605783</v>
      </c>
      <c r="Y6" s="190">
        <v>0</v>
      </c>
      <c r="Z6" s="190">
        <v>0</v>
      </c>
      <c r="AA6" s="190">
        <v>0</v>
      </c>
      <c r="AB6" s="190">
        <v>605783</v>
      </c>
      <c r="AC6" s="190">
        <v>595755</v>
      </c>
      <c r="AD6" s="186">
        <f t="shared" si="2"/>
        <v>0.95039937975295408</v>
      </c>
      <c r="AE6" s="69">
        <f t="shared" si="3"/>
        <v>1</v>
      </c>
      <c r="AF6" s="190">
        <v>25365</v>
      </c>
      <c r="AG6" s="190">
        <v>0</v>
      </c>
      <c r="AH6" s="69">
        <v>18</v>
      </c>
      <c r="AI6" s="69">
        <v>9</v>
      </c>
      <c r="AJ6" s="69">
        <v>0</v>
      </c>
      <c r="AK6" s="69">
        <v>0</v>
      </c>
      <c r="AL6" s="80">
        <v>0</v>
      </c>
      <c r="AM6" s="80">
        <v>0</v>
      </c>
      <c r="AN6" s="69">
        <v>0</v>
      </c>
      <c r="AO6" s="69">
        <v>0</v>
      </c>
      <c r="AP6" s="80">
        <v>6341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16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16</v>
      </c>
      <c r="CL6" s="80">
        <v>6341</v>
      </c>
      <c r="CM6" s="80">
        <v>0</v>
      </c>
      <c r="CN6" s="69" t="s">
        <v>600</v>
      </c>
      <c r="CO6" s="69" t="s">
        <v>601</v>
      </c>
      <c r="CP6" s="69" t="s">
        <v>570</v>
      </c>
      <c r="CQ6" s="69" t="s">
        <v>570</v>
      </c>
      <c r="CR6" s="69" t="s">
        <v>570</v>
      </c>
      <c r="CS6" s="69" t="s">
        <v>570</v>
      </c>
      <c r="CT6" s="68">
        <v>45126</v>
      </c>
      <c r="CU6" s="69" t="s">
        <v>825</v>
      </c>
      <c r="CV6" s="69" t="s">
        <v>824</v>
      </c>
      <c r="CW6" s="68" t="s">
        <v>168</v>
      </c>
      <c r="CX6" s="68">
        <v>44900</v>
      </c>
      <c r="CY6" s="69" t="s">
        <v>828</v>
      </c>
      <c r="CZ6" s="69" t="s">
        <v>827</v>
      </c>
      <c r="DA6" s="69" t="s">
        <v>318</v>
      </c>
      <c r="DB6" s="69">
        <v>802465.89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198</v>
      </c>
      <c r="D7" s="69" t="s">
        <v>199</v>
      </c>
      <c r="E7" s="68">
        <v>44104</v>
      </c>
      <c r="F7" s="69" t="s">
        <v>825</v>
      </c>
      <c r="G7" s="69" t="s">
        <v>822</v>
      </c>
      <c r="H7" s="69">
        <v>4</v>
      </c>
      <c r="I7" s="69">
        <v>3</v>
      </c>
      <c r="J7" s="69">
        <v>325</v>
      </c>
      <c r="K7" s="69">
        <v>607</v>
      </c>
      <c r="L7" s="69">
        <v>638</v>
      </c>
      <c r="M7" s="186">
        <f t="shared" si="0"/>
        <v>1.2553846153846153</v>
      </c>
      <c r="N7" s="69">
        <f t="shared" si="1"/>
        <v>0</v>
      </c>
      <c r="O7" s="69">
        <v>-31</v>
      </c>
      <c r="P7" s="69">
        <v>31</v>
      </c>
      <c r="Q7" s="69">
        <v>0</v>
      </c>
      <c r="R7" s="69">
        <v>216</v>
      </c>
      <c r="S7" s="69">
        <v>66</v>
      </c>
      <c r="T7" s="190">
        <v>7973682</v>
      </c>
      <c r="U7" s="190">
        <v>92806</v>
      </c>
      <c r="V7" s="190">
        <v>7880876</v>
      </c>
      <c r="W7" s="190">
        <v>8225110</v>
      </c>
      <c r="X7" s="190">
        <v>8195027</v>
      </c>
      <c r="Y7" s="190">
        <v>-106857</v>
      </c>
      <c r="Z7" s="190">
        <v>0</v>
      </c>
      <c r="AA7" s="190">
        <v>-106857</v>
      </c>
      <c r="AB7" s="190">
        <v>8088170</v>
      </c>
      <c r="AC7" s="190">
        <v>8717413</v>
      </c>
      <c r="AD7" s="186">
        <f t="shared" si="2"/>
        <v>1.1061477175887553</v>
      </c>
      <c r="AE7" s="69">
        <f t="shared" si="3"/>
        <v>0</v>
      </c>
      <c r="AF7" s="190">
        <v>921857</v>
      </c>
      <c r="AG7" s="190">
        <v>251428</v>
      </c>
      <c r="AH7" s="69">
        <v>207</v>
      </c>
      <c r="AI7" s="69">
        <v>23</v>
      </c>
      <c r="AJ7" s="69">
        <v>0</v>
      </c>
      <c r="AK7" s="69">
        <v>0</v>
      </c>
      <c r="AL7" s="80">
        <v>126514</v>
      </c>
      <c r="AM7" s="80">
        <v>115529</v>
      </c>
      <c r="AN7" s="69">
        <v>0</v>
      </c>
      <c r="AO7" s="69">
        <v>52</v>
      </c>
      <c r="AP7" s="80">
        <v>124433</v>
      </c>
      <c r="AQ7" s="80">
        <v>124433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0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171</v>
      </c>
      <c r="BQ7" s="69">
        <v>14</v>
      </c>
      <c r="BR7" s="80">
        <v>11465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171</v>
      </c>
      <c r="CK7" s="69">
        <v>66</v>
      </c>
      <c r="CL7" s="80">
        <v>262412</v>
      </c>
      <c r="CM7" s="80">
        <v>239963</v>
      </c>
      <c r="CN7" s="69" t="s">
        <v>602</v>
      </c>
      <c r="CO7" s="69" t="s">
        <v>603</v>
      </c>
      <c r="CP7" s="69" t="s">
        <v>570</v>
      </c>
      <c r="CQ7" s="69" t="s">
        <v>570</v>
      </c>
      <c r="CR7" s="69" t="s">
        <v>570</v>
      </c>
      <c r="CS7" s="69" t="s">
        <v>570</v>
      </c>
      <c r="CT7" s="68">
        <v>45159</v>
      </c>
      <c r="CU7" s="69" t="s">
        <v>825</v>
      </c>
      <c r="CV7" s="69" t="s">
        <v>824</v>
      </c>
      <c r="CW7" s="68" t="s">
        <v>168</v>
      </c>
      <c r="CX7" s="68">
        <v>44852</v>
      </c>
      <c r="CY7" s="69" t="s">
        <v>828</v>
      </c>
      <c r="CZ7" s="69" t="s">
        <v>827</v>
      </c>
      <c r="DA7" s="69" t="s">
        <v>226</v>
      </c>
      <c r="DB7" s="69">
        <v>9500361.4900000002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200</v>
      </c>
      <c r="D8" s="69" t="s">
        <v>201</v>
      </c>
      <c r="E8" s="68">
        <v>44223</v>
      </c>
      <c r="F8" s="69" t="s">
        <v>823</v>
      </c>
      <c r="G8" s="69" t="s">
        <v>822</v>
      </c>
      <c r="H8" s="69">
        <v>2</v>
      </c>
      <c r="I8" s="69">
        <v>4</v>
      </c>
      <c r="J8" s="69">
        <v>285</v>
      </c>
      <c r="K8" s="69">
        <v>400</v>
      </c>
      <c r="L8" s="69">
        <v>400</v>
      </c>
      <c r="M8" s="186">
        <f t="shared" si="0"/>
        <v>1.2596491228070175</v>
      </c>
      <c r="N8" s="69">
        <f t="shared" si="1"/>
        <v>0</v>
      </c>
      <c r="O8" s="69">
        <v>0</v>
      </c>
      <c r="P8" s="69">
        <v>0</v>
      </c>
      <c r="Q8" s="69">
        <v>0</v>
      </c>
      <c r="R8" s="69">
        <v>41</v>
      </c>
      <c r="S8" s="69">
        <v>74</v>
      </c>
      <c r="T8" s="190">
        <v>4960436</v>
      </c>
      <c r="U8" s="190">
        <v>59129</v>
      </c>
      <c r="V8" s="190">
        <v>4901307</v>
      </c>
      <c r="W8" s="190">
        <v>5450251</v>
      </c>
      <c r="X8" s="190">
        <v>5304714</v>
      </c>
      <c r="Y8" s="190">
        <v>0</v>
      </c>
      <c r="Z8" s="190">
        <v>0</v>
      </c>
      <c r="AA8" s="190">
        <v>0</v>
      </c>
      <c r="AB8" s="190">
        <v>5304714</v>
      </c>
      <c r="AC8" s="190">
        <v>5560151</v>
      </c>
      <c r="AD8" s="186">
        <f t="shared" si="2"/>
        <v>1.1344221041448741</v>
      </c>
      <c r="AE8" s="69">
        <f t="shared" si="3"/>
        <v>0</v>
      </c>
      <c r="AF8" s="190">
        <v>265895</v>
      </c>
      <c r="AG8" s="190">
        <v>489815</v>
      </c>
      <c r="AH8" s="69">
        <v>14</v>
      </c>
      <c r="AI8" s="69">
        <v>27</v>
      </c>
      <c r="AJ8" s="69">
        <v>0</v>
      </c>
      <c r="AK8" s="69">
        <v>74</v>
      </c>
      <c r="AL8" s="80">
        <v>470632</v>
      </c>
      <c r="AM8" s="80">
        <v>0</v>
      </c>
      <c r="AN8" s="69">
        <v>0</v>
      </c>
      <c r="AO8" s="69">
        <v>0</v>
      </c>
      <c r="AP8" s="80">
        <v>17986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1196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74</v>
      </c>
      <c r="CL8" s="80">
        <v>489815</v>
      </c>
      <c r="CM8" s="80">
        <v>0</v>
      </c>
      <c r="CN8" s="69" t="s">
        <v>588</v>
      </c>
      <c r="CO8" s="69" t="s">
        <v>589</v>
      </c>
      <c r="CP8" s="69" t="s">
        <v>570</v>
      </c>
      <c r="CQ8" s="69" t="s">
        <v>570</v>
      </c>
      <c r="CR8" s="69" t="s">
        <v>570</v>
      </c>
      <c r="CS8" s="69" t="s">
        <v>570</v>
      </c>
      <c r="CT8" s="68">
        <v>45160</v>
      </c>
      <c r="CU8" s="69" t="s">
        <v>825</v>
      </c>
      <c r="CV8" s="69" t="s">
        <v>824</v>
      </c>
      <c r="CW8" s="68" t="s">
        <v>168</v>
      </c>
      <c r="CX8" s="68">
        <v>44742</v>
      </c>
      <c r="CY8" s="69" t="s">
        <v>821</v>
      </c>
      <c r="CZ8" s="69" t="s">
        <v>829</v>
      </c>
      <c r="DA8" s="69" t="s">
        <v>226</v>
      </c>
      <c r="DB8" s="69">
        <v>5666706.3700000001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202</v>
      </c>
      <c r="D9" s="69" t="s">
        <v>203</v>
      </c>
      <c r="E9" s="68">
        <v>44069</v>
      </c>
      <c r="F9" s="69" t="s">
        <v>825</v>
      </c>
      <c r="G9" s="69" t="s">
        <v>822</v>
      </c>
      <c r="H9" s="69">
        <v>1</v>
      </c>
      <c r="I9" s="69">
        <v>1</v>
      </c>
      <c r="J9" s="69">
        <v>110</v>
      </c>
      <c r="K9" s="69">
        <v>145</v>
      </c>
      <c r="L9" s="69">
        <v>141</v>
      </c>
      <c r="M9" s="186">
        <f t="shared" si="0"/>
        <v>1.0454545454545454</v>
      </c>
      <c r="N9" s="69">
        <f t="shared" si="1"/>
        <v>1</v>
      </c>
      <c r="O9" s="69">
        <v>4</v>
      </c>
      <c r="P9" s="69">
        <v>0</v>
      </c>
      <c r="Q9" s="69">
        <v>0</v>
      </c>
      <c r="R9" s="69">
        <v>26</v>
      </c>
      <c r="S9" s="69">
        <v>9</v>
      </c>
      <c r="T9" s="190">
        <v>697485</v>
      </c>
      <c r="U9" s="190">
        <v>0</v>
      </c>
      <c r="V9" s="190">
        <v>697485</v>
      </c>
      <c r="W9" s="190">
        <v>700625</v>
      </c>
      <c r="X9" s="190">
        <v>698869</v>
      </c>
      <c r="Y9" s="190">
        <v>0</v>
      </c>
      <c r="Z9" s="190">
        <v>0</v>
      </c>
      <c r="AA9" s="190">
        <v>0</v>
      </c>
      <c r="AB9" s="190">
        <v>698869</v>
      </c>
      <c r="AC9" s="190">
        <v>698869</v>
      </c>
      <c r="AD9" s="186">
        <f t="shared" si="2"/>
        <v>1.0019842720631984</v>
      </c>
      <c r="AE9" s="69">
        <f t="shared" si="3"/>
        <v>1</v>
      </c>
      <c r="AF9" s="190">
        <v>0</v>
      </c>
      <c r="AG9" s="190">
        <v>3140</v>
      </c>
      <c r="AH9" s="69">
        <v>21</v>
      </c>
      <c r="AI9" s="69">
        <v>5</v>
      </c>
      <c r="AJ9" s="69">
        <v>0</v>
      </c>
      <c r="AK9" s="69">
        <v>9</v>
      </c>
      <c r="AL9" s="80">
        <v>0</v>
      </c>
      <c r="AM9" s="80">
        <v>0</v>
      </c>
      <c r="AN9" s="69">
        <v>0</v>
      </c>
      <c r="AO9" s="69">
        <v>0</v>
      </c>
      <c r="AP9" s="80">
        <v>0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3140</v>
      </c>
      <c r="BG9" s="80">
        <v>3140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9</v>
      </c>
      <c r="CL9" s="80">
        <v>3140</v>
      </c>
      <c r="CM9" s="80">
        <v>3140</v>
      </c>
      <c r="CN9" s="69" t="s">
        <v>602</v>
      </c>
      <c r="CO9" s="69" t="s">
        <v>603</v>
      </c>
      <c r="CP9" s="69" t="s">
        <v>570</v>
      </c>
      <c r="CQ9" s="69" t="s">
        <v>570</v>
      </c>
      <c r="CR9" s="69" t="s">
        <v>570</v>
      </c>
      <c r="CS9" s="69" t="s">
        <v>570</v>
      </c>
      <c r="CT9" s="68">
        <v>45223</v>
      </c>
      <c r="CU9" s="69" t="s">
        <v>828</v>
      </c>
      <c r="CV9" s="69" t="s">
        <v>824</v>
      </c>
      <c r="CW9" s="68" t="s">
        <v>168</v>
      </c>
      <c r="CX9" s="68">
        <v>44386</v>
      </c>
      <c r="CY9" s="69" t="s">
        <v>825</v>
      </c>
      <c r="CZ9" s="69" t="s">
        <v>829</v>
      </c>
      <c r="DA9" s="69" t="s">
        <v>318</v>
      </c>
      <c r="DB9" s="69">
        <v>802615.61</v>
      </c>
      <c r="DC9" s="69" t="s">
        <v>581</v>
      </c>
      <c r="DD9" s="69" t="s">
        <v>582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204</v>
      </c>
      <c r="D10" s="69" t="s">
        <v>205</v>
      </c>
      <c r="E10" s="68">
        <v>44314</v>
      </c>
      <c r="F10" s="69" t="s">
        <v>821</v>
      </c>
      <c r="G10" s="69" t="s">
        <v>822</v>
      </c>
      <c r="H10" s="69">
        <v>1</v>
      </c>
      <c r="I10" s="69">
        <v>3</v>
      </c>
      <c r="J10" s="69">
        <v>250</v>
      </c>
      <c r="K10" s="69">
        <v>536</v>
      </c>
      <c r="L10" s="69">
        <v>536</v>
      </c>
      <c r="M10" s="186">
        <f t="shared" si="0"/>
        <v>1</v>
      </c>
      <c r="N10" s="69">
        <f t="shared" si="1"/>
        <v>1</v>
      </c>
      <c r="O10" s="69">
        <v>0</v>
      </c>
      <c r="P10" s="69">
        <v>0</v>
      </c>
      <c r="Q10" s="69">
        <v>0</v>
      </c>
      <c r="R10" s="69">
        <v>286</v>
      </c>
      <c r="S10" s="69">
        <v>0</v>
      </c>
      <c r="T10" s="190">
        <v>1568347</v>
      </c>
      <c r="U10" s="190">
        <v>50000</v>
      </c>
      <c r="V10" s="190">
        <v>1518347</v>
      </c>
      <c r="W10" s="190">
        <v>1712719</v>
      </c>
      <c r="X10" s="190">
        <v>1597886</v>
      </c>
      <c r="Y10" s="190">
        <v>0</v>
      </c>
      <c r="Z10" s="190">
        <v>0</v>
      </c>
      <c r="AA10" s="190">
        <v>0</v>
      </c>
      <c r="AB10" s="190">
        <v>1597886</v>
      </c>
      <c r="AC10" s="190">
        <v>1566868</v>
      </c>
      <c r="AD10" s="186">
        <f t="shared" si="2"/>
        <v>1.031956463180024</v>
      </c>
      <c r="AE10" s="69">
        <f t="shared" si="3"/>
        <v>1</v>
      </c>
      <c r="AF10" s="190">
        <v>119180</v>
      </c>
      <c r="AG10" s="190">
        <v>144372</v>
      </c>
      <c r="AH10" s="69">
        <v>249</v>
      </c>
      <c r="AI10" s="69">
        <v>37</v>
      </c>
      <c r="AJ10" s="69">
        <v>0</v>
      </c>
      <c r="AK10" s="69">
        <v>0</v>
      </c>
      <c r="AL10" s="80">
        <v>85263</v>
      </c>
      <c r="AM10" s="80">
        <v>0</v>
      </c>
      <c r="AN10" s="69">
        <v>0</v>
      </c>
      <c r="AO10" s="69">
        <v>0</v>
      </c>
      <c r="AP10" s="80">
        <v>28090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0</v>
      </c>
      <c r="BQ10" s="69">
        <v>0</v>
      </c>
      <c r="BR10" s="80">
        <v>31018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213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0</v>
      </c>
      <c r="CK10" s="69">
        <v>0</v>
      </c>
      <c r="CL10" s="80">
        <v>144372</v>
      </c>
      <c r="CM10" s="80">
        <v>0</v>
      </c>
      <c r="CN10" s="69" t="s">
        <v>604</v>
      </c>
      <c r="CO10" s="69" t="s">
        <v>605</v>
      </c>
      <c r="CP10" s="69" t="s">
        <v>570</v>
      </c>
      <c r="CQ10" s="69" t="s">
        <v>570</v>
      </c>
      <c r="CR10" s="69" t="s">
        <v>570</v>
      </c>
      <c r="CS10" s="69" t="s">
        <v>570</v>
      </c>
      <c r="CT10" s="68">
        <v>45336</v>
      </c>
      <c r="CU10" s="69" t="s">
        <v>823</v>
      </c>
      <c r="CV10" s="69" t="s">
        <v>824</v>
      </c>
      <c r="CW10" s="68" t="s">
        <v>168</v>
      </c>
      <c r="CX10" s="68">
        <v>45268</v>
      </c>
      <c r="CY10" s="69" t="s">
        <v>828</v>
      </c>
      <c r="CZ10" s="69" t="s">
        <v>824</v>
      </c>
      <c r="DA10" s="69" t="s">
        <v>235</v>
      </c>
      <c r="DB10" s="69">
        <v>1575091.8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206</v>
      </c>
      <c r="D11" s="69" t="s">
        <v>207</v>
      </c>
      <c r="E11" s="68">
        <v>44405</v>
      </c>
      <c r="F11" s="69" t="s">
        <v>825</v>
      </c>
      <c r="G11" s="69" t="s">
        <v>829</v>
      </c>
      <c r="H11" s="69">
        <v>2</v>
      </c>
      <c r="I11" s="69">
        <v>4</v>
      </c>
      <c r="J11" s="69">
        <v>150</v>
      </c>
      <c r="K11" s="69">
        <v>427</v>
      </c>
      <c r="L11" s="69">
        <v>427</v>
      </c>
      <c r="M11" s="186">
        <f t="shared" si="0"/>
        <v>1.42</v>
      </c>
      <c r="N11" s="69">
        <f t="shared" si="1"/>
        <v>0</v>
      </c>
      <c r="O11" s="69">
        <v>0</v>
      </c>
      <c r="P11" s="69">
        <v>0</v>
      </c>
      <c r="Q11" s="69">
        <v>0</v>
      </c>
      <c r="R11" s="69">
        <v>277</v>
      </c>
      <c r="S11" s="69">
        <v>0</v>
      </c>
      <c r="T11" s="190">
        <v>1799984</v>
      </c>
      <c r="U11" s="190">
        <v>50000</v>
      </c>
      <c r="V11" s="190">
        <v>1749984</v>
      </c>
      <c r="W11" s="190">
        <v>1831736</v>
      </c>
      <c r="X11" s="190">
        <v>1823093</v>
      </c>
      <c r="Y11" s="190">
        <v>0</v>
      </c>
      <c r="Z11" s="190">
        <v>0</v>
      </c>
      <c r="AA11" s="190">
        <v>0</v>
      </c>
      <c r="AB11" s="190">
        <v>1823093</v>
      </c>
      <c r="AC11" s="190">
        <v>1813838</v>
      </c>
      <c r="AD11" s="186">
        <f t="shared" si="2"/>
        <v>1.0364883336076216</v>
      </c>
      <c r="AE11" s="69">
        <f t="shared" si="3"/>
        <v>1</v>
      </c>
      <c r="AF11" s="190">
        <v>12989</v>
      </c>
      <c r="AG11" s="190">
        <v>31752</v>
      </c>
      <c r="AH11" s="69">
        <v>189</v>
      </c>
      <c r="AI11" s="69">
        <v>25</v>
      </c>
      <c r="AJ11" s="69">
        <v>0</v>
      </c>
      <c r="AK11" s="69">
        <v>0</v>
      </c>
      <c r="AL11" s="80">
        <v>5503</v>
      </c>
      <c r="AM11" s="80">
        <v>0</v>
      </c>
      <c r="AN11" s="69">
        <v>0</v>
      </c>
      <c r="AO11" s="69">
        <v>0</v>
      </c>
      <c r="AP11" s="80">
        <v>8913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5535</v>
      </c>
      <c r="BG11" s="80">
        <v>0</v>
      </c>
      <c r="BH11" s="69">
        <v>0</v>
      </c>
      <c r="BI11" s="69">
        <v>0</v>
      </c>
      <c r="BJ11" s="80">
        <v>0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235</v>
      </c>
      <c r="BQ11" s="69">
        <v>0</v>
      </c>
      <c r="BR11" s="80">
        <v>22244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0</v>
      </c>
      <c r="BY11" s="213">
        <v>0</v>
      </c>
      <c r="BZ11" s="80">
        <v>0</v>
      </c>
      <c r="CA11" s="80">
        <v>0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235</v>
      </c>
      <c r="CK11" s="69">
        <v>0</v>
      </c>
      <c r="CL11" s="80">
        <v>42196</v>
      </c>
      <c r="CM11" s="80">
        <v>0</v>
      </c>
      <c r="CN11" s="69" t="s">
        <v>606</v>
      </c>
      <c r="CO11" s="69" t="s">
        <v>607</v>
      </c>
      <c r="CP11" s="69" t="s">
        <v>570</v>
      </c>
      <c r="CQ11" s="69" t="s">
        <v>570</v>
      </c>
      <c r="CR11" s="69" t="s">
        <v>570</v>
      </c>
      <c r="CS11" s="69" t="s">
        <v>570</v>
      </c>
      <c r="CT11" s="68">
        <v>45366</v>
      </c>
      <c r="CU11" s="69" t="s">
        <v>823</v>
      </c>
      <c r="CV11" s="69" t="s">
        <v>824</v>
      </c>
      <c r="CW11" s="68" t="s">
        <v>168</v>
      </c>
      <c r="CX11" s="68">
        <v>45169</v>
      </c>
      <c r="CY11" s="69" t="s">
        <v>825</v>
      </c>
      <c r="CZ11" s="69" t="s">
        <v>824</v>
      </c>
      <c r="DA11" s="69" t="s">
        <v>226</v>
      </c>
      <c r="DB11" s="69">
        <v>1712726.18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208</v>
      </c>
      <c r="D12" s="69" t="s">
        <v>209</v>
      </c>
      <c r="E12" s="68">
        <v>44587</v>
      </c>
      <c r="F12" s="69" t="s">
        <v>823</v>
      </c>
      <c r="G12" s="69" t="s">
        <v>829</v>
      </c>
      <c r="H12" s="69">
        <v>2</v>
      </c>
      <c r="I12" s="69">
        <v>2</v>
      </c>
      <c r="J12" s="69">
        <v>250</v>
      </c>
      <c r="K12" s="69">
        <v>391</v>
      </c>
      <c r="L12" s="69">
        <v>391</v>
      </c>
      <c r="M12" s="186">
        <f t="shared" si="0"/>
        <v>1.1200000000000001</v>
      </c>
      <c r="N12" s="69">
        <f t="shared" si="1"/>
        <v>1</v>
      </c>
      <c r="O12" s="69">
        <v>0</v>
      </c>
      <c r="P12" s="69">
        <v>0</v>
      </c>
      <c r="Q12" s="69">
        <v>0</v>
      </c>
      <c r="R12" s="69">
        <v>134</v>
      </c>
      <c r="S12" s="69">
        <v>7</v>
      </c>
      <c r="T12" s="190">
        <v>7108184</v>
      </c>
      <c r="U12" s="190">
        <v>63330</v>
      </c>
      <c r="V12" s="190">
        <v>7044854</v>
      </c>
      <c r="W12" s="190">
        <v>8445969</v>
      </c>
      <c r="X12" s="190">
        <v>8418621</v>
      </c>
      <c r="Y12" s="190">
        <v>0</v>
      </c>
      <c r="Z12" s="190">
        <v>0</v>
      </c>
      <c r="AA12" s="190">
        <v>0</v>
      </c>
      <c r="AB12" s="190">
        <v>8418621</v>
      </c>
      <c r="AC12" s="190">
        <v>7803372</v>
      </c>
      <c r="AD12" s="186">
        <f t="shared" si="2"/>
        <v>1.1076697969894054</v>
      </c>
      <c r="AE12" s="69">
        <f t="shared" si="3"/>
        <v>0</v>
      </c>
      <c r="AF12" s="190">
        <v>265502</v>
      </c>
      <c r="AG12" s="190">
        <v>1337785</v>
      </c>
      <c r="AH12" s="69">
        <v>92</v>
      </c>
      <c r="AI12" s="69">
        <v>19</v>
      </c>
      <c r="AJ12" s="69">
        <v>0</v>
      </c>
      <c r="AK12" s="69">
        <v>0</v>
      </c>
      <c r="AL12" s="80">
        <v>0</v>
      </c>
      <c r="AM12" s="80">
        <v>0</v>
      </c>
      <c r="AN12" s="69">
        <v>23</v>
      </c>
      <c r="AO12" s="69">
        <v>7</v>
      </c>
      <c r="AP12" s="80">
        <v>473396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0</v>
      </c>
      <c r="BG12" s="80">
        <v>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32</v>
      </c>
      <c r="BR12" s="80">
        <v>880751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23</v>
      </c>
      <c r="CK12" s="69">
        <v>39</v>
      </c>
      <c r="CL12" s="80">
        <v>1354148</v>
      </c>
      <c r="CM12" s="80">
        <v>0</v>
      </c>
      <c r="CN12" s="69" t="s">
        <v>577</v>
      </c>
      <c r="CO12" s="69" t="s">
        <v>578</v>
      </c>
      <c r="CP12" s="69" t="s">
        <v>570</v>
      </c>
      <c r="CQ12" s="69" t="s">
        <v>570</v>
      </c>
      <c r="CR12" s="69" t="s">
        <v>570</v>
      </c>
      <c r="CS12" s="69" t="s">
        <v>570</v>
      </c>
      <c r="CT12" s="68">
        <v>45161</v>
      </c>
      <c r="CU12" s="69" t="s">
        <v>825</v>
      </c>
      <c r="CV12" s="69" t="s">
        <v>824</v>
      </c>
      <c r="CW12" s="68" t="s">
        <v>168</v>
      </c>
      <c r="CX12" s="68">
        <v>45047</v>
      </c>
      <c r="CY12" s="69" t="s">
        <v>821</v>
      </c>
      <c r="CZ12" s="69" t="s">
        <v>827</v>
      </c>
      <c r="DA12" s="69" t="s">
        <v>169</v>
      </c>
      <c r="DB12" s="69">
        <v>6181054.0199999996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210</v>
      </c>
      <c r="D13" s="69" t="s">
        <v>211</v>
      </c>
      <c r="E13" s="68">
        <v>44496</v>
      </c>
      <c r="F13" s="69" t="s">
        <v>828</v>
      </c>
      <c r="G13" s="69" t="s">
        <v>829</v>
      </c>
      <c r="H13" s="69">
        <v>1</v>
      </c>
      <c r="I13" s="69">
        <v>1</v>
      </c>
      <c r="J13" s="69">
        <v>140</v>
      </c>
      <c r="K13" s="69">
        <v>293</v>
      </c>
      <c r="L13" s="69">
        <v>293</v>
      </c>
      <c r="M13" s="186">
        <f t="shared" si="0"/>
        <v>1.1857142857142857</v>
      </c>
      <c r="N13" s="69">
        <f t="shared" si="1"/>
        <v>1</v>
      </c>
      <c r="O13" s="69">
        <v>0</v>
      </c>
      <c r="P13" s="69">
        <v>0</v>
      </c>
      <c r="Q13" s="69">
        <v>0</v>
      </c>
      <c r="R13" s="69">
        <v>153</v>
      </c>
      <c r="S13" s="69">
        <v>0</v>
      </c>
      <c r="T13" s="190">
        <v>1139701</v>
      </c>
      <c r="U13" s="190">
        <v>50000</v>
      </c>
      <c r="V13" s="190">
        <v>1089701</v>
      </c>
      <c r="W13" s="190">
        <v>1148801</v>
      </c>
      <c r="X13" s="190">
        <v>1029185</v>
      </c>
      <c r="Y13" s="190">
        <v>0</v>
      </c>
      <c r="Z13" s="190">
        <v>0</v>
      </c>
      <c r="AA13" s="190">
        <v>0</v>
      </c>
      <c r="AB13" s="190">
        <v>1029185</v>
      </c>
      <c r="AC13" s="190">
        <v>1021881</v>
      </c>
      <c r="AD13" s="186">
        <f t="shared" si="2"/>
        <v>0.93776274409218674</v>
      </c>
      <c r="AE13" s="69">
        <f t="shared" si="3"/>
        <v>1</v>
      </c>
      <c r="AF13" s="190">
        <v>1796</v>
      </c>
      <c r="AG13" s="190">
        <v>9100</v>
      </c>
      <c r="AH13" s="69">
        <v>105</v>
      </c>
      <c r="AI13" s="69">
        <v>22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0</v>
      </c>
      <c r="AP13" s="80">
        <v>0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92</v>
      </c>
      <c r="BQ13" s="69">
        <v>0</v>
      </c>
      <c r="BR13" s="80">
        <v>9100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92</v>
      </c>
      <c r="CK13" s="69">
        <v>0</v>
      </c>
      <c r="CL13" s="80">
        <v>9100</v>
      </c>
      <c r="CM13" s="80">
        <v>0</v>
      </c>
      <c r="CN13" s="69" t="s">
        <v>606</v>
      </c>
      <c r="CO13" s="69" t="s">
        <v>607</v>
      </c>
      <c r="CP13" s="69" t="s">
        <v>570</v>
      </c>
      <c r="CQ13" s="69" t="s">
        <v>570</v>
      </c>
      <c r="CR13" s="69" t="s">
        <v>570</v>
      </c>
      <c r="CS13" s="69" t="s">
        <v>570</v>
      </c>
      <c r="CT13" s="68">
        <v>45140</v>
      </c>
      <c r="CU13" s="69" t="s">
        <v>825</v>
      </c>
      <c r="CV13" s="69" t="s">
        <v>824</v>
      </c>
      <c r="CW13" s="68" t="s">
        <v>168</v>
      </c>
      <c r="CX13" s="68">
        <v>45002</v>
      </c>
      <c r="CY13" s="69" t="s">
        <v>823</v>
      </c>
      <c r="CZ13" s="69" t="s">
        <v>827</v>
      </c>
      <c r="DA13" s="69" t="s">
        <v>318</v>
      </c>
      <c r="DB13" s="69">
        <v>1098275.5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212</v>
      </c>
      <c r="D14" s="69" t="s">
        <v>213</v>
      </c>
      <c r="E14" s="68">
        <v>44587</v>
      </c>
      <c r="F14" s="69" t="s">
        <v>823</v>
      </c>
      <c r="G14" s="69" t="s">
        <v>829</v>
      </c>
      <c r="H14" s="69">
        <v>1</v>
      </c>
      <c r="I14" s="69">
        <v>3</v>
      </c>
      <c r="J14" s="69">
        <v>200</v>
      </c>
      <c r="K14" s="69">
        <v>464</v>
      </c>
      <c r="L14" s="69">
        <v>464</v>
      </c>
      <c r="M14" s="186">
        <f t="shared" si="0"/>
        <v>1</v>
      </c>
      <c r="N14" s="69">
        <f t="shared" si="1"/>
        <v>1</v>
      </c>
      <c r="O14" s="69">
        <v>0</v>
      </c>
      <c r="P14" s="69">
        <v>0</v>
      </c>
      <c r="Q14" s="69">
        <v>0</v>
      </c>
      <c r="R14" s="69">
        <v>84</v>
      </c>
      <c r="S14" s="69">
        <v>180</v>
      </c>
      <c r="T14" s="190">
        <v>2754382</v>
      </c>
      <c r="U14" s="190">
        <v>50000</v>
      </c>
      <c r="V14" s="190">
        <v>2704382</v>
      </c>
      <c r="W14" s="190">
        <v>2849902</v>
      </c>
      <c r="X14" s="190">
        <v>2874882</v>
      </c>
      <c r="Y14" s="190">
        <v>0</v>
      </c>
      <c r="Z14" s="190">
        <v>0</v>
      </c>
      <c r="AA14" s="190">
        <v>0</v>
      </c>
      <c r="AB14" s="190">
        <v>2874882</v>
      </c>
      <c r="AC14" s="190">
        <v>2854767</v>
      </c>
      <c r="AD14" s="186">
        <f t="shared" si="2"/>
        <v>1.0556078985882911</v>
      </c>
      <c r="AE14" s="69">
        <f t="shared" si="3"/>
        <v>1</v>
      </c>
      <c r="AF14" s="190">
        <v>2576</v>
      </c>
      <c r="AG14" s="190">
        <v>95519</v>
      </c>
      <c r="AH14" s="69">
        <v>236</v>
      </c>
      <c r="AI14" s="69">
        <v>28</v>
      </c>
      <c r="AJ14" s="69">
        <v>0</v>
      </c>
      <c r="AK14" s="69">
        <v>0</v>
      </c>
      <c r="AL14" s="80">
        <v>0</v>
      </c>
      <c r="AM14" s="80">
        <v>0</v>
      </c>
      <c r="AN14" s="69">
        <v>0</v>
      </c>
      <c r="AO14" s="69">
        <v>0</v>
      </c>
      <c r="AP14" s="80">
        <v>58096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180</v>
      </c>
      <c r="BR14" s="80">
        <v>22690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180</v>
      </c>
      <c r="CL14" s="80">
        <v>80786</v>
      </c>
      <c r="CM14" s="80">
        <v>0</v>
      </c>
      <c r="CN14" s="69" t="s">
        <v>584</v>
      </c>
      <c r="CO14" s="69" t="s">
        <v>585</v>
      </c>
      <c r="CP14" s="69" t="s">
        <v>570</v>
      </c>
      <c r="CQ14" s="69" t="s">
        <v>570</v>
      </c>
      <c r="CR14" s="69" t="s">
        <v>570</v>
      </c>
      <c r="CS14" s="69" t="s">
        <v>570</v>
      </c>
      <c r="CT14" s="68">
        <v>45363</v>
      </c>
      <c r="CU14" s="69" t="s">
        <v>823</v>
      </c>
      <c r="CV14" s="69" t="s">
        <v>824</v>
      </c>
      <c r="CW14" s="68" t="s">
        <v>168</v>
      </c>
      <c r="CX14" s="68">
        <v>45223</v>
      </c>
      <c r="CY14" s="69" t="s">
        <v>828</v>
      </c>
      <c r="CZ14" s="69" t="s">
        <v>824</v>
      </c>
      <c r="DA14" s="69" t="s">
        <v>318</v>
      </c>
      <c r="DB14" s="69">
        <v>2214962.73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214</v>
      </c>
      <c r="D15" s="69" t="s">
        <v>215</v>
      </c>
      <c r="E15" s="68">
        <v>44496</v>
      </c>
      <c r="F15" s="69" t="s">
        <v>828</v>
      </c>
      <c r="G15" s="69" t="s">
        <v>829</v>
      </c>
      <c r="H15" s="69">
        <v>1</v>
      </c>
      <c r="I15" s="69">
        <v>1</v>
      </c>
      <c r="J15" s="69">
        <v>80</v>
      </c>
      <c r="K15" s="69">
        <v>165</v>
      </c>
      <c r="L15" s="69">
        <v>165</v>
      </c>
      <c r="M15" s="186">
        <f t="shared" si="0"/>
        <v>1.3374999999999999</v>
      </c>
      <c r="N15" s="69">
        <f t="shared" si="1"/>
        <v>0</v>
      </c>
      <c r="O15" s="69">
        <v>0</v>
      </c>
      <c r="P15" s="69">
        <v>0</v>
      </c>
      <c r="Q15" s="69">
        <v>0</v>
      </c>
      <c r="R15" s="69">
        <v>85</v>
      </c>
      <c r="S15" s="69">
        <v>0</v>
      </c>
      <c r="T15" s="190">
        <v>650650</v>
      </c>
      <c r="U15" s="190">
        <v>18505</v>
      </c>
      <c r="V15" s="190">
        <v>632145</v>
      </c>
      <c r="W15" s="190">
        <v>655279</v>
      </c>
      <c r="X15" s="190">
        <v>608957</v>
      </c>
      <c r="Y15" s="190">
        <v>0</v>
      </c>
      <c r="Z15" s="190">
        <v>0</v>
      </c>
      <c r="AA15" s="190">
        <v>0</v>
      </c>
      <c r="AB15" s="190">
        <v>608957</v>
      </c>
      <c r="AC15" s="190">
        <v>609408</v>
      </c>
      <c r="AD15" s="186">
        <f t="shared" si="2"/>
        <v>0.96403198633224974</v>
      </c>
      <c r="AE15" s="69">
        <f t="shared" si="3"/>
        <v>1</v>
      </c>
      <c r="AF15" s="190">
        <v>451</v>
      </c>
      <c r="AG15" s="190">
        <v>4629</v>
      </c>
      <c r="AH15" s="69">
        <v>47</v>
      </c>
      <c r="AI15" s="69">
        <v>11</v>
      </c>
      <c r="AJ15" s="69">
        <v>0</v>
      </c>
      <c r="AK15" s="69">
        <v>0</v>
      </c>
      <c r="AL15" s="80">
        <v>0</v>
      </c>
      <c r="AM15" s="80">
        <v>0</v>
      </c>
      <c r="AN15" s="69">
        <v>0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7835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27</v>
      </c>
      <c r="BY15" s="213">
        <v>0</v>
      </c>
      <c r="BZ15" s="80">
        <v>8153</v>
      </c>
      <c r="CA15" s="80">
        <v>45738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27</v>
      </c>
      <c r="CK15" s="69">
        <v>0</v>
      </c>
      <c r="CL15" s="80">
        <v>15989</v>
      </c>
      <c r="CM15" s="80">
        <v>45738</v>
      </c>
      <c r="CN15" s="69" t="s">
        <v>608</v>
      </c>
      <c r="CO15" s="69" t="s">
        <v>609</v>
      </c>
      <c r="CP15" s="69" t="s">
        <v>570</v>
      </c>
      <c r="CQ15" s="69" t="s">
        <v>570</v>
      </c>
      <c r="CR15" s="69" t="s">
        <v>570</v>
      </c>
      <c r="CS15" s="69" t="s">
        <v>570</v>
      </c>
      <c r="CT15" s="68">
        <v>45159</v>
      </c>
      <c r="CU15" s="69" t="s">
        <v>825</v>
      </c>
      <c r="CV15" s="69" t="s">
        <v>824</v>
      </c>
      <c r="CW15" s="68" t="s">
        <v>168</v>
      </c>
      <c r="CX15" s="68">
        <v>44908</v>
      </c>
      <c r="CY15" s="69" t="s">
        <v>828</v>
      </c>
      <c r="CZ15" s="69" t="s">
        <v>827</v>
      </c>
      <c r="DA15" s="69" t="s">
        <v>169</v>
      </c>
      <c r="DB15" s="69">
        <v>447609.94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216</v>
      </c>
      <c r="D16" s="69" t="s">
        <v>217</v>
      </c>
      <c r="E16" s="68">
        <v>44433</v>
      </c>
      <c r="F16" s="69" t="s">
        <v>825</v>
      </c>
      <c r="G16" s="69" t="s">
        <v>829</v>
      </c>
      <c r="H16" s="69">
        <v>1</v>
      </c>
      <c r="I16" s="69">
        <v>3</v>
      </c>
      <c r="J16" s="69">
        <v>107</v>
      </c>
      <c r="K16" s="69">
        <v>259</v>
      </c>
      <c r="L16" s="69">
        <v>259</v>
      </c>
      <c r="M16" s="186">
        <f t="shared" si="0"/>
        <v>1</v>
      </c>
      <c r="N16" s="69">
        <f t="shared" si="1"/>
        <v>1</v>
      </c>
      <c r="O16" s="69">
        <v>0</v>
      </c>
      <c r="P16" s="69">
        <v>0</v>
      </c>
      <c r="Q16" s="69">
        <v>0</v>
      </c>
      <c r="R16" s="69">
        <v>44</v>
      </c>
      <c r="S16" s="69">
        <v>108</v>
      </c>
      <c r="T16" s="190">
        <v>1045874</v>
      </c>
      <c r="U16" s="190">
        <v>41345</v>
      </c>
      <c r="V16" s="190">
        <v>1004529</v>
      </c>
      <c r="W16" s="190">
        <v>1076047</v>
      </c>
      <c r="X16" s="190">
        <v>1015157</v>
      </c>
      <c r="Y16" s="190">
        <v>0</v>
      </c>
      <c r="Z16" s="190">
        <v>0</v>
      </c>
      <c r="AA16" s="190">
        <v>0</v>
      </c>
      <c r="AB16" s="190">
        <v>1015157</v>
      </c>
      <c r="AC16" s="190">
        <v>994639</v>
      </c>
      <c r="AD16" s="186">
        <f t="shared" si="2"/>
        <v>0.9901545898625127</v>
      </c>
      <c r="AE16" s="69">
        <f t="shared" si="3"/>
        <v>1</v>
      </c>
      <c r="AF16" s="190">
        <v>0</v>
      </c>
      <c r="AG16" s="190">
        <v>30174</v>
      </c>
      <c r="AH16" s="69">
        <v>132</v>
      </c>
      <c r="AI16" s="69">
        <v>20</v>
      </c>
      <c r="AJ16" s="69">
        <v>0</v>
      </c>
      <c r="AK16" s="69">
        <v>0</v>
      </c>
      <c r="AL16" s="80">
        <v>10825</v>
      </c>
      <c r="AM16" s="80">
        <v>0</v>
      </c>
      <c r="AN16" s="69">
        <v>0</v>
      </c>
      <c r="AO16" s="69">
        <v>0</v>
      </c>
      <c r="AP16" s="80">
        <v>0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0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108</v>
      </c>
      <c r="BR16" s="80">
        <v>20519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0</v>
      </c>
      <c r="CK16" s="69">
        <v>108</v>
      </c>
      <c r="CL16" s="80">
        <v>31344</v>
      </c>
      <c r="CM16" s="80">
        <v>0</v>
      </c>
      <c r="CN16" s="69" t="s">
        <v>610</v>
      </c>
      <c r="CO16" s="69" t="s">
        <v>611</v>
      </c>
      <c r="CP16" s="69" t="s">
        <v>570</v>
      </c>
      <c r="CQ16" s="69" t="s">
        <v>570</v>
      </c>
      <c r="CR16" s="69" t="s">
        <v>570</v>
      </c>
      <c r="CS16" s="69" t="s">
        <v>570</v>
      </c>
      <c r="CT16" s="68">
        <v>45138</v>
      </c>
      <c r="CU16" s="69" t="s">
        <v>825</v>
      </c>
      <c r="CV16" s="69" t="s">
        <v>824</v>
      </c>
      <c r="CW16" s="68" t="s">
        <v>168</v>
      </c>
      <c r="CX16" s="68">
        <v>45005</v>
      </c>
      <c r="CY16" s="69" t="s">
        <v>823</v>
      </c>
      <c r="CZ16" s="69" t="s">
        <v>827</v>
      </c>
      <c r="DA16" s="69" t="s">
        <v>226</v>
      </c>
      <c r="DB16" s="69">
        <v>898648.05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218</v>
      </c>
      <c r="D17" s="69" t="s">
        <v>219</v>
      </c>
      <c r="E17" s="68">
        <v>44615</v>
      </c>
      <c r="F17" s="69" t="s">
        <v>823</v>
      </c>
      <c r="G17" s="69" t="s">
        <v>829</v>
      </c>
      <c r="H17" s="69">
        <v>1</v>
      </c>
      <c r="I17" s="69">
        <v>1</v>
      </c>
      <c r="J17" s="69">
        <v>97</v>
      </c>
      <c r="K17" s="69">
        <v>129</v>
      </c>
      <c r="L17" s="69">
        <v>129</v>
      </c>
      <c r="M17" s="186">
        <f t="shared" si="0"/>
        <v>1</v>
      </c>
      <c r="N17" s="69">
        <f t="shared" si="1"/>
        <v>1</v>
      </c>
      <c r="O17" s="69">
        <v>0</v>
      </c>
      <c r="P17" s="69">
        <v>0</v>
      </c>
      <c r="Q17" s="69">
        <v>0</v>
      </c>
      <c r="R17" s="69">
        <v>32</v>
      </c>
      <c r="S17" s="69">
        <v>0</v>
      </c>
      <c r="T17" s="190">
        <v>560933</v>
      </c>
      <c r="U17" s="190">
        <v>21933</v>
      </c>
      <c r="V17" s="190">
        <v>539000</v>
      </c>
      <c r="W17" s="190">
        <v>623460</v>
      </c>
      <c r="X17" s="190">
        <v>604533</v>
      </c>
      <c r="Y17" s="190">
        <v>0</v>
      </c>
      <c r="Z17" s="190">
        <v>0</v>
      </c>
      <c r="AA17" s="190">
        <v>0</v>
      </c>
      <c r="AB17" s="190">
        <v>604533</v>
      </c>
      <c r="AC17" s="190">
        <v>604533</v>
      </c>
      <c r="AD17" s="186">
        <f t="shared" si="2"/>
        <v>1.1215825602968461</v>
      </c>
      <c r="AE17" s="69">
        <f t="shared" si="3"/>
        <v>0</v>
      </c>
      <c r="AF17" s="190">
        <v>0</v>
      </c>
      <c r="AG17" s="190">
        <v>62527</v>
      </c>
      <c r="AH17" s="69">
        <v>31</v>
      </c>
      <c r="AI17" s="69">
        <v>1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62527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3006</v>
      </c>
      <c r="BG17" s="80">
        <v>0</v>
      </c>
      <c r="BH17" s="69">
        <v>0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213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65533</v>
      </c>
      <c r="CM17" s="80">
        <v>0</v>
      </c>
      <c r="CN17" s="69" t="s">
        <v>612</v>
      </c>
      <c r="CO17" s="69" t="s">
        <v>613</v>
      </c>
      <c r="CP17" s="69" t="s">
        <v>570</v>
      </c>
      <c r="CQ17" s="69" t="s">
        <v>570</v>
      </c>
      <c r="CR17" s="69" t="s">
        <v>570</v>
      </c>
      <c r="CS17" s="69" t="s">
        <v>570</v>
      </c>
      <c r="CT17" s="68">
        <v>45194</v>
      </c>
      <c r="CU17" s="69" t="s">
        <v>825</v>
      </c>
      <c r="CV17" s="69" t="s">
        <v>824</v>
      </c>
      <c r="CW17" s="68" t="s">
        <v>168</v>
      </c>
      <c r="CX17" s="68">
        <v>45061</v>
      </c>
      <c r="CY17" s="69" t="s">
        <v>821</v>
      </c>
      <c r="CZ17" s="69" t="s">
        <v>827</v>
      </c>
      <c r="DA17" s="69" t="s">
        <v>235</v>
      </c>
      <c r="DB17" s="69">
        <v>517232.45</v>
      </c>
      <c r="DC17" s="69" t="s">
        <v>581</v>
      </c>
      <c r="DD17" s="69" t="s">
        <v>582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220</v>
      </c>
      <c r="D18" s="69" t="s">
        <v>221</v>
      </c>
      <c r="E18" s="68">
        <v>44650</v>
      </c>
      <c r="F18" s="69" t="s">
        <v>823</v>
      </c>
      <c r="G18" s="69" t="s">
        <v>829</v>
      </c>
      <c r="H18" s="69">
        <v>1</v>
      </c>
      <c r="I18" s="69">
        <v>2</v>
      </c>
      <c r="J18" s="69">
        <v>250</v>
      </c>
      <c r="K18" s="69">
        <v>396</v>
      </c>
      <c r="L18" s="69">
        <v>396</v>
      </c>
      <c r="M18" s="186">
        <f t="shared" si="0"/>
        <v>1</v>
      </c>
      <c r="N18" s="69">
        <f t="shared" si="1"/>
        <v>1</v>
      </c>
      <c r="O18" s="69">
        <v>0</v>
      </c>
      <c r="P18" s="69">
        <v>0</v>
      </c>
      <c r="Q18" s="69">
        <v>0</v>
      </c>
      <c r="R18" s="69">
        <v>72</v>
      </c>
      <c r="S18" s="69">
        <v>74</v>
      </c>
      <c r="T18" s="190">
        <v>5872391</v>
      </c>
      <c r="U18" s="190">
        <v>66763</v>
      </c>
      <c r="V18" s="190">
        <v>5805628</v>
      </c>
      <c r="W18" s="190">
        <v>5912809</v>
      </c>
      <c r="X18" s="190">
        <v>6112682</v>
      </c>
      <c r="Y18" s="190">
        <v>0</v>
      </c>
      <c r="Z18" s="190">
        <v>0</v>
      </c>
      <c r="AA18" s="190">
        <v>0</v>
      </c>
      <c r="AB18" s="190">
        <v>6112682</v>
      </c>
      <c r="AC18" s="190">
        <v>6149957</v>
      </c>
      <c r="AD18" s="186">
        <f t="shared" si="2"/>
        <v>1.0593095182812264</v>
      </c>
      <c r="AE18" s="69">
        <f t="shared" si="3"/>
        <v>1</v>
      </c>
      <c r="AF18" s="190">
        <v>50818</v>
      </c>
      <c r="AG18" s="190">
        <v>40418</v>
      </c>
      <c r="AH18" s="69">
        <v>122</v>
      </c>
      <c r="AI18" s="69">
        <v>24</v>
      </c>
      <c r="AJ18" s="69">
        <v>0</v>
      </c>
      <c r="AK18" s="69">
        <v>0</v>
      </c>
      <c r="AL18" s="80">
        <v>0</v>
      </c>
      <c r="AM18" s="80">
        <v>0</v>
      </c>
      <c r="AN18" s="69">
        <v>0</v>
      </c>
      <c r="AO18" s="69">
        <v>0</v>
      </c>
      <c r="AP18" s="80">
        <v>26875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74</v>
      </c>
      <c r="BR18" s="80">
        <v>13543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74</v>
      </c>
      <c r="CL18" s="80">
        <v>40418</v>
      </c>
      <c r="CM18" s="80">
        <v>0</v>
      </c>
      <c r="CN18" s="69" t="s">
        <v>588</v>
      </c>
      <c r="CO18" s="69" t="s">
        <v>589</v>
      </c>
      <c r="CP18" s="69" t="s">
        <v>570</v>
      </c>
      <c r="CQ18" s="69" t="s">
        <v>570</v>
      </c>
      <c r="CR18" s="69" t="s">
        <v>570</v>
      </c>
      <c r="CS18" s="69" t="s">
        <v>570</v>
      </c>
      <c r="CT18" s="68">
        <v>45341</v>
      </c>
      <c r="CU18" s="69" t="s">
        <v>823</v>
      </c>
      <c r="CV18" s="69" t="s">
        <v>824</v>
      </c>
      <c r="CW18" s="68" t="s">
        <v>168</v>
      </c>
      <c r="CX18" s="68">
        <v>45216</v>
      </c>
      <c r="CY18" s="69" t="s">
        <v>828</v>
      </c>
      <c r="CZ18" s="69" t="s">
        <v>824</v>
      </c>
      <c r="DA18" s="69" t="s">
        <v>318</v>
      </c>
      <c r="DB18" s="69">
        <v>6322955.6699999999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222</v>
      </c>
      <c r="D19" s="69" t="s">
        <v>223</v>
      </c>
      <c r="E19" s="68">
        <v>44650</v>
      </c>
      <c r="F19" s="69" t="s">
        <v>823</v>
      </c>
      <c r="G19" s="69" t="s">
        <v>829</v>
      </c>
      <c r="H19" s="69">
        <v>1</v>
      </c>
      <c r="I19" s="69">
        <v>3</v>
      </c>
      <c r="J19" s="69">
        <v>175</v>
      </c>
      <c r="K19" s="69">
        <v>281</v>
      </c>
      <c r="L19" s="69">
        <v>281</v>
      </c>
      <c r="M19" s="186">
        <f t="shared" si="0"/>
        <v>1.1200000000000001</v>
      </c>
      <c r="N19" s="69">
        <f t="shared" si="1"/>
        <v>1</v>
      </c>
      <c r="O19" s="69">
        <v>0</v>
      </c>
      <c r="P19" s="69">
        <v>0</v>
      </c>
      <c r="Q19" s="69">
        <v>0</v>
      </c>
      <c r="R19" s="69">
        <v>85</v>
      </c>
      <c r="S19" s="69">
        <v>21</v>
      </c>
      <c r="T19" s="190">
        <v>1393708</v>
      </c>
      <c r="U19" s="190">
        <v>50000</v>
      </c>
      <c r="V19" s="190">
        <v>1343708</v>
      </c>
      <c r="W19" s="190">
        <v>1475766</v>
      </c>
      <c r="X19" s="190">
        <v>1415171</v>
      </c>
      <c r="Y19" s="190">
        <v>0</v>
      </c>
      <c r="Z19" s="190">
        <v>0</v>
      </c>
      <c r="AA19" s="190">
        <v>0</v>
      </c>
      <c r="AB19" s="190">
        <v>1415171</v>
      </c>
      <c r="AC19" s="190">
        <v>1415090</v>
      </c>
      <c r="AD19" s="186">
        <f t="shared" si="2"/>
        <v>1.053123148779348</v>
      </c>
      <c r="AE19" s="69">
        <f t="shared" si="3"/>
        <v>1</v>
      </c>
      <c r="AF19" s="190">
        <v>-81</v>
      </c>
      <c r="AG19" s="190">
        <v>82058</v>
      </c>
      <c r="AH19" s="69">
        <v>70</v>
      </c>
      <c r="AI19" s="69">
        <v>15</v>
      </c>
      <c r="AJ19" s="69">
        <v>0</v>
      </c>
      <c r="AK19" s="69">
        <v>21</v>
      </c>
      <c r="AL19" s="80">
        <v>11441</v>
      </c>
      <c r="AM19" s="80">
        <v>0</v>
      </c>
      <c r="AN19" s="69">
        <v>0</v>
      </c>
      <c r="AO19" s="69">
        <v>0</v>
      </c>
      <c r="AP19" s="80">
        <v>74605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21</v>
      </c>
      <c r="CL19" s="80">
        <v>86046</v>
      </c>
      <c r="CM19" s="80">
        <v>0</v>
      </c>
      <c r="CN19" s="69" t="s">
        <v>614</v>
      </c>
      <c r="CO19" s="69" t="s">
        <v>615</v>
      </c>
      <c r="CP19" s="69" t="s">
        <v>570</v>
      </c>
      <c r="CQ19" s="69" t="s">
        <v>570</v>
      </c>
      <c r="CR19" s="69" t="s">
        <v>570</v>
      </c>
      <c r="CS19" s="69" t="s">
        <v>570</v>
      </c>
      <c r="CT19" s="68">
        <v>45302</v>
      </c>
      <c r="CU19" s="69" t="s">
        <v>823</v>
      </c>
      <c r="CV19" s="69" t="s">
        <v>824</v>
      </c>
      <c r="CW19" s="68" t="s">
        <v>168</v>
      </c>
      <c r="CX19" s="68">
        <v>45203</v>
      </c>
      <c r="CY19" s="69" t="s">
        <v>828</v>
      </c>
      <c r="CZ19" s="69" t="s">
        <v>824</v>
      </c>
      <c r="DA19" s="69" t="s">
        <v>226</v>
      </c>
      <c r="DB19" s="69">
        <v>1903169.56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224</v>
      </c>
      <c r="D20" s="69" t="s">
        <v>225</v>
      </c>
      <c r="E20" s="68">
        <v>44650</v>
      </c>
      <c r="F20" s="69" t="s">
        <v>823</v>
      </c>
      <c r="G20" s="69" t="s">
        <v>829</v>
      </c>
      <c r="H20" s="69">
        <v>1</v>
      </c>
      <c r="I20" s="69">
        <v>1</v>
      </c>
      <c r="J20" s="69">
        <v>280</v>
      </c>
      <c r="K20" s="69">
        <v>310</v>
      </c>
      <c r="L20" s="69">
        <v>262</v>
      </c>
      <c r="M20" s="186">
        <f t="shared" si="0"/>
        <v>0.82857142857142863</v>
      </c>
      <c r="N20" s="69">
        <f t="shared" si="1"/>
        <v>1</v>
      </c>
      <c r="O20" s="69">
        <v>48</v>
      </c>
      <c r="P20" s="69">
        <v>0</v>
      </c>
      <c r="Q20" s="69">
        <v>0</v>
      </c>
      <c r="R20" s="69">
        <v>30</v>
      </c>
      <c r="S20" s="69">
        <v>0</v>
      </c>
      <c r="T20" s="190">
        <v>1651156</v>
      </c>
      <c r="U20" s="190">
        <v>50000</v>
      </c>
      <c r="V20" s="190">
        <v>1601156</v>
      </c>
      <c r="W20" s="190">
        <v>1659184</v>
      </c>
      <c r="X20" s="190">
        <v>1593043</v>
      </c>
      <c r="Y20" s="190">
        <v>0</v>
      </c>
      <c r="Z20" s="190">
        <v>0</v>
      </c>
      <c r="AA20" s="190">
        <v>0</v>
      </c>
      <c r="AB20" s="190">
        <v>1593043</v>
      </c>
      <c r="AC20" s="190">
        <v>1593043</v>
      </c>
      <c r="AD20" s="186">
        <f t="shared" si="2"/>
        <v>0.99493303588157556</v>
      </c>
      <c r="AE20" s="69">
        <f t="shared" si="3"/>
        <v>1</v>
      </c>
      <c r="AF20" s="190">
        <v>0</v>
      </c>
      <c r="AG20" s="190">
        <v>8028</v>
      </c>
      <c r="AH20" s="69">
        <v>10</v>
      </c>
      <c r="AI20" s="69">
        <v>20</v>
      </c>
      <c r="AJ20" s="69">
        <v>0</v>
      </c>
      <c r="AK20" s="69">
        <v>0</v>
      </c>
      <c r="AL20" s="80">
        <v>0</v>
      </c>
      <c r="AM20" s="80">
        <v>0</v>
      </c>
      <c r="AN20" s="69">
        <v>0</v>
      </c>
      <c r="AO20" s="69">
        <v>0</v>
      </c>
      <c r="AP20" s="80">
        <v>8028</v>
      </c>
      <c r="AQ20" s="80">
        <v>4095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0</v>
      </c>
      <c r="CL20" s="80">
        <v>8028</v>
      </c>
      <c r="CM20" s="80">
        <v>4095</v>
      </c>
      <c r="CN20" s="69" t="s">
        <v>608</v>
      </c>
      <c r="CO20" s="69" t="s">
        <v>609</v>
      </c>
      <c r="CP20" s="69" t="s">
        <v>570</v>
      </c>
      <c r="CQ20" s="69" t="s">
        <v>570</v>
      </c>
      <c r="CR20" s="69" t="s">
        <v>570</v>
      </c>
      <c r="CS20" s="69" t="s">
        <v>570</v>
      </c>
      <c r="CT20" s="68">
        <v>45372</v>
      </c>
      <c r="CU20" s="69" t="s">
        <v>823</v>
      </c>
      <c r="CV20" s="69" t="s">
        <v>824</v>
      </c>
      <c r="CW20" s="68" t="s">
        <v>168</v>
      </c>
      <c r="CX20" s="68">
        <v>45287</v>
      </c>
      <c r="CY20" s="69" t="s">
        <v>828</v>
      </c>
      <c r="CZ20" s="69" t="s">
        <v>824</v>
      </c>
      <c r="DA20" s="69" t="s">
        <v>235</v>
      </c>
      <c r="DB20" s="69">
        <v>2046036.83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459</v>
      </c>
      <c r="D21" s="69" t="s">
        <v>460</v>
      </c>
      <c r="E21" s="68">
        <v>44706</v>
      </c>
      <c r="F21" s="69" t="s">
        <v>821</v>
      </c>
      <c r="G21" s="69" t="s">
        <v>829</v>
      </c>
      <c r="H21" s="69">
        <v>1</v>
      </c>
      <c r="I21" s="69">
        <v>2</v>
      </c>
      <c r="J21" s="69">
        <v>215</v>
      </c>
      <c r="K21" s="69">
        <v>280</v>
      </c>
      <c r="L21" s="69">
        <v>272</v>
      </c>
      <c r="M21" s="186">
        <f t="shared" si="0"/>
        <v>0.96279069767441861</v>
      </c>
      <c r="N21" s="69">
        <f t="shared" si="1"/>
        <v>1</v>
      </c>
      <c r="O21" s="69">
        <v>8</v>
      </c>
      <c r="P21" s="69">
        <v>0</v>
      </c>
      <c r="Q21" s="69">
        <v>0</v>
      </c>
      <c r="R21" s="69">
        <v>65</v>
      </c>
      <c r="S21" s="69">
        <v>0</v>
      </c>
      <c r="T21" s="190">
        <v>4197476</v>
      </c>
      <c r="U21" s="190">
        <v>50000</v>
      </c>
      <c r="V21" s="190">
        <v>4147476</v>
      </c>
      <c r="W21" s="190">
        <v>4197476</v>
      </c>
      <c r="X21" s="190">
        <v>3945832</v>
      </c>
      <c r="Y21" s="190">
        <v>0</v>
      </c>
      <c r="Z21" s="190">
        <v>0</v>
      </c>
      <c r="AA21" s="190">
        <v>0</v>
      </c>
      <c r="AB21" s="190">
        <v>3945832</v>
      </c>
      <c r="AC21" s="190">
        <v>3902393</v>
      </c>
      <c r="AD21" s="186">
        <f t="shared" si="2"/>
        <v>0.94090791604339608</v>
      </c>
      <c r="AE21" s="69">
        <f t="shared" si="3"/>
        <v>1</v>
      </c>
      <c r="AF21" s="190">
        <v>-43439</v>
      </c>
      <c r="AG21" s="190">
        <v>0</v>
      </c>
      <c r="AH21" s="69">
        <v>47</v>
      </c>
      <c r="AI21" s="69">
        <v>18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12995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12995</v>
      </c>
      <c r="CM21" s="80">
        <v>0</v>
      </c>
      <c r="CN21" s="69" t="s">
        <v>573</v>
      </c>
      <c r="CO21" s="69" t="s">
        <v>574</v>
      </c>
      <c r="CP21" s="69" t="s">
        <v>570</v>
      </c>
      <c r="CQ21" s="69" t="s">
        <v>570</v>
      </c>
      <c r="CR21" s="69" t="s">
        <v>570</v>
      </c>
      <c r="CS21" s="69" t="s">
        <v>570</v>
      </c>
      <c r="CT21" s="68">
        <v>45134</v>
      </c>
      <c r="CU21" s="69" t="s">
        <v>825</v>
      </c>
      <c r="CV21" s="69" t="s">
        <v>824</v>
      </c>
      <c r="CW21" s="68" t="s">
        <v>168</v>
      </c>
      <c r="CX21" s="68">
        <v>45099</v>
      </c>
      <c r="CY21" s="69" t="s">
        <v>821</v>
      </c>
      <c r="CZ21" s="69" t="s">
        <v>827</v>
      </c>
      <c r="DA21" s="69" t="s">
        <v>235</v>
      </c>
      <c r="DB21" s="69">
        <v>4322110.9400000004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616</v>
      </c>
      <c r="D22" s="69" t="s">
        <v>830</v>
      </c>
      <c r="E22" s="68">
        <v>44496</v>
      </c>
      <c r="F22" s="69" t="s">
        <v>828</v>
      </c>
      <c r="G22" s="69" t="s">
        <v>829</v>
      </c>
      <c r="H22" s="69">
        <v>2</v>
      </c>
      <c r="I22" s="69">
        <v>0</v>
      </c>
      <c r="J22" s="69">
        <v>130</v>
      </c>
      <c r="K22" s="69">
        <v>175</v>
      </c>
      <c r="L22" s="69">
        <v>175</v>
      </c>
      <c r="M22" s="186">
        <f t="shared" si="0"/>
        <v>1</v>
      </c>
      <c r="N22" s="69">
        <f t="shared" si="1"/>
        <v>1</v>
      </c>
      <c r="O22" s="69">
        <v>0</v>
      </c>
      <c r="P22" s="69">
        <v>0</v>
      </c>
      <c r="Q22" s="69">
        <v>0</v>
      </c>
      <c r="R22" s="69">
        <v>45</v>
      </c>
      <c r="S22" s="69">
        <v>0</v>
      </c>
      <c r="T22" s="190">
        <v>461461</v>
      </c>
      <c r="U22" s="190">
        <v>21100</v>
      </c>
      <c r="V22" s="190">
        <v>440361</v>
      </c>
      <c r="W22" s="190">
        <v>461461</v>
      </c>
      <c r="X22" s="190">
        <v>428726</v>
      </c>
      <c r="Y22" s="190">
        <v>0</v>
      </c>
      <c r="Z22" s="190">
        <v>0</v>
      </c>
      <c r="AA22" s="190">
        <v>0</v>
      </c>
      <c r="AB22" s="190">
        <v>428726</v>
      </c>
      <c r="AC22" s="190">
        <v>428726</v>
      </c>
      <c r="AD22" s="186">
        <f t="shared" si="2"/>
        <v>0.97357849582501632</v>
      </c>
      <c r="AE22" s="69">
        <f t="shared" si="3"/>
        <v>1</v>
      </c>
      <c r="AF22" s="190">
        <v>0</v>
      </c>
      <c r="AG22" s="190">
        <v>0</v>
      </c>
      <c r="AH22" s="69">
        <v>29</v>
      </c>
      <c r="AI22" s="69">
        <v>16</v>
      </c>
      <c r="AJ22" s="69">
        <v>0</v>
      </c>
      <c r="AK22" s="69">
        <v>0</v>
      </c>
      <c r="AL22" s="80">
        <v>0</v>
      </c>
      <c r="AM22" s="80">
        <v>0</v>
      </c>
      <c r="AN22" s="69">
        <v>0</v>
      </c>
      <c r="AO22" s="69">
        <v>0</v>
      </c>
      <c r="AP22" s="80">
        <v>0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0</v>
      </c>
      <c r="CL22" s="80">
        <v>0</v>
      </c>
      <c r="CM22" s="80">
        <v>0</v>
      </c>
      <c r="CN22" s="69" t="s">
        <v>608</v>
      </c>
      <c r="CO22" s="69" t="s">
        <v>609</v>
      </c>
      <c r="CP22" s="69" t="s">
        <v>570</v>
      </c>
      <c r="CQ22" s="69" t="s">
        <v>570</v>
      </c>
      <c r="CR22" s="69" t="s">
        <v>570</v>
      </c>
      <c r="CS22" s="69" t="s">
        <v>570</v>
      </c>
      <c r="CT22" s="68">
        <v>45166</v>
      </c>
      <c r="CU22" s="69" t="s">
        <v>825</v>
      </c>
      <c r="CV22" s="69" t="s">
        <v>824</v>
      </c>
      <c r="CW22" s="68" t="s">
        <v>168</v>
      </c>
      <c r="CX22" s="68">
        <v>44991</v>
      </c>
      <c r="CY22" s="69" t="s">
        <v>823</v>
      </c>
      <c r="CZ22" s="69" t="s">
        <v>827</v>
      </c>
      <c r="DA22" s="69" t="s">
        <v>169</v>
      </c>
      <c r="DB22" s="69">
        <v>438393.45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9" t="s">
        <v>129</v>
      </c>
      <c r="C23" s="69" t="s">
        <v>227</v>
      </c>
      <c r="D23" s="69" t="s">
        <v>228</v>
      </c>
      <c r="E23" s="68">
        <v>44650</v>
      </c>
      <c r="F23" s="69" t="s">
        <v>823</v>
      </c>
      <c r="G23" s="69" t="s">
        <v>829</v>
      </c>
      <c r="H23" s="69">
        <v>2</v>
      </c>
      <c r="I23" s="69">
        <v>1</v>
      </c>
      <c r="J23" s="69">
        <v>160</v>
      </c>
      <c r="K23" s="69">
        <v>206</v>
      </c>
      <c r="L23" s="69">
        <v>206</v>
      </c>
      <c r="M23" s="186">
        <f t="shared" si="0"/>
        <v>1</v>
      </c>
      <c r="N23" s="69">
        <f t="shared" si="1"/>
        <v>1</v>
      </c>
      <c r="O23" s="69">
        <v>0</v>
      </c>
      <c r="P23" s="69">
        <v>0</v>
      </c>
      <c r="Q23" s="69">
        <v>0</v>
      </c>
      <c r="R23" s="69">
        <v>46</v>
      </c>
      <c r="S23" s="69">
        <v>0</v>
      </c>
      <c r="T23" s="190">
        <v>1796523</v>
      </c>
      <c r="U23" s="190">
        <v>50000</v>
      </c>
      <c r="V23" s="190">
        <v>1746523</v>
      </c>
      <c r="W23" s="190">
        <v>1801104</v>
      </c>
      <c r="X23" s="190">
        <v>1763228</v>
      </c>
      <c r="Y23" s="190">
        <v>0</v>
      </c>
      <c r="Z23" s="190">
        <v>0</v>
      </c>
      <c r="AA23" s="190">
        <v>0</v>
      </c>
      <c r="AB23" s="190">
        <v>1763228</v>
      </c>
      <c r="AC23" s="190">
        <v>1760169</v>
      </c>
      <c r="AD23" s="186">
        <f t="shared" si="2"/>
        <v>1.0078132380735896</v>
      </c>
      <c r="AE23" s="69">
        <f t="shared" si="3"/>
        <v>1</v>
      </c>
      <c r="AF23" s="190">
        <v>1522</v>
      </c>
      <c r="AG23" s="190">
        <v>4581</v>
      </c>
      <c r="AH23" s="69">
        <v>27</v>
      </c>
      <c r="AI23" s="69">
        <v>19</v>
      </c>
      <c r="AJ23" s="69">
        <v>0</v>
      </c>
      <c r="AK23" s="69">
        <v>0</v>
      </c>
      <c r="AL23" s="80">
        <v>0</v>
      </c>
      <c r="AM23" s="80">
        <v>0</v>
      </c>
      <c r="AN23" s="69">
        <v>0</v>
      </c>
      <c r="AO23" s="69">
        <v>0</v>
      </c>
      <c r="AP23" s="80">
        <v>0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0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4581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213">
        <v>0</v>
      </c>
      <c r="BZ23" s="80">
        <v>0</v>
      </c>
      <c r="CA23" s="80">
        <v>0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0</v>
      </c>
      <c r="CK23" s="69">
        <v>0</v>
      </c>
      <c r="CL23" s="80">
        <v>4581</v>
      </c>
      <c r="CM23" s="80">
        <v>0</v>
      </c>
      <c r="CN23" s="69" t="s">
        <v>577</v>
      </c>
      <c r="CO23" s="69" t="s">
        <v>578</v>
      </c>
      <c r="CP23" s="69" t="s">
        <v>570</v>
      </c>
      <c r="CQ23" s="69" t="s">
        <v>570</v>
      </c>
      <c r="CR23" s="69" t="s">
        <v>570</v>
      </c>
      <c r="CS23" s="69" t="s">
        <v>570</v>
      </c>
      <c r="CT23" s="68">
        <v>45377</v>
      </c>
      <c r="CU23" s="69" t="s">
        <v>823</v>
      </c>
      <c r="CV23" s="69" t="s">
        <v>824</v>
      </c>
      <c r="CW23" s="68" t="s">
        <v>168</v>
      </c>
      <c r="CX23" s="68">
        <v>45010</v>
      </c>
      <c r="CY23" s="69" t="s">
        <v>823</v>
      </c>
      <c r="CZ23" s="69" t="s">
        <v>827</v>
      </c>
      <c r="DA23" s="69" t="s">
        <v>169</v>
      </c>
      <c r="DB23" s="69">
        <v>1217941.81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5" customFormat="1" ht="12" customHeight="1" thickBot="1">
      <c r="B24" s="75"/>
      <c r="C24" s="75"/>
      <c r="D24" s="75"/>
      <c r="E24" s="68"/>
      <c r="F24" s="75"/>
      <c r="G24" s="75"/>
      <c r="H24" s="69"/>
      <c r="I24" s="76"/>
      <c r="J24" s="76"/>
      <c r="K24" s="76"/>
      <c r="L24" s="76"/>
      <c r="M24" s="140"/>
      <c r="N24" s="69"/>
      <c r="O24" s="76"/>
      <c r="P24" s="76"/>
      <c r="Q24" s="76"/>
      <c r="R24" s="76"/>
      <c r="S24" s="76"/>
      <c r="T24" s="77"/>
      <c r="U24" s="77"/>
      <c r="V24" s="77"/>
      <c r="W24" s="77"/>
      <c r="X24" s="77"/>
      <c r="Y24" s="190"/>
      <c r="Z24" s="190"/>
      <c r="AA24" s="190"/>
      <c r="AB24" s="190"/>
      <c r="AC24" s="190"/>
      <c r="AD24" s="140"/>
      <c r="AE24" s="69"/>
      <c r="AF24" s="190"/>
      <c r="AG24" s="190"/>
      <c r="AH24" s="76"/>
      <c r="AI24" s="76"/>
      <c r="AJ24" s="78"/>
      <c r="AK24" s="78"/>
      <c r="AL24" s="80"/>
      <c r="AM24" s="80"/>
      <c r="AN24" s="78"/>
      <c r="AO24" s="78"/>
      <c r="AP24" s="80"/>
      <c r="AQ24" s="80"/>
      <c r="AR24" s="78"/>
      <c r="AS24" s="78"/>
      <c r="AT24" s="80"/>
      <c r="AU24" s="80"/>
      <c r="AV24" s="78"/>
      <c r="AW24" s="78"/>
      <c r="AX24" s="80"/>
      <c r="AY24" s="80"/>
      <c r="AZ24" s="78"/>
      <c r="BA24" s="78"/>
      <c r="BB24" s="80"/>
      <c r="BC24" s="80"/>
      <c r="BD24" s="78"/>
      <c r="BE24" s="78"/>
      <c r="BF24" s="80"/>
      <c r="BG24" s="80"/>
      <c r="BH24" s="78"/>
      <c r="BI24" s="78"/>
      <c r="BJ24" s="80"/>
      <c r="BK24" s="80"/>
      <c r="BL24" s="78"/>
      <c r="BM24" s="78"/>
      <c r="BN24" s="80"/>
      <c r="BO24" s="80"/>
      <c r="BP24" s="78"/>
      <c r="BQ24" s="78"/>
      <c r="BR24" s="80"/>
      <c r="BS24" s="80"/>
      <c r="BT24" s="78"/>
      <c r="BU24" s="78"/>
      <c r="BV24" s="80"/>
      <c r="BW24" s="80"/>
      <c r="BX24" s="78"/>
      <c r="BY24" s="214"/>
      <c r="BZ24" s="80"/>
      <c r="CA24" s="80"/>
      <c r="CB24" s="78"/>
      <c r="CC24" s="78"/>
      <c r="CD24" s="80"/>
      <c r="CE24" s="80"/>
      <c r="CF24" s="78"/>
      <c r="CG24" s="78"/>
      <c r="CH24" s="80"/>
      <c r="CI24" s="80"/>
      <c r="CJ24" s="78"/>
      <c r="CK24" s="78"/>
      <c r="CL24" s="80"/>
      <c r="CM24" s="80"/>
      <c r="CN24" s="79"/>
      <c r="CO24" s="79"/>
      <c r="CP24" s="79"/>
      <c r="CQ24" s="79"/>
      <c r="CR24" s="79"/>
      <c r="CS24" s="79"/>
      <c r="CT24" s="68"/>
      <c r="CU24" s="75"/>
      <c r="CV24" s="75"/>
      <c r="CW24" s="68"/>
      <c r="CX24" s="68"/>
      <c r="CY24" s="75"/>
      <c r="CZ24" s="75"/>
      <c r="DA24" s="75"/>
      <c r="DB24" s="77"/>
      <c r="DC24" s="76"/>
      <c r="DD24" s="211"/>
    </row>
    <row r="25" spans="2:1477" s="6" customFormat="1" ht="24" customHeight="1" thickTop="1" thickBot="1">
      <c r="B25" s="260" t="s">
        <v>897</v>
      </c>
      <c r="C25" s="261"/>
      <c r="D25" s="262"/>
      <c r="E25" s="110"/>
      <c r="F25" s="111"/>
      <c r="G25" s="141">
        <f>IF(B3="","",ROWS(B3:B24)-1)</f>
        <v>21</v>
      </c>
      <c r="H25" s="112">
        <f>SUM(H3:H24)</f>
        <v>36</v>
      </c>
      <c r="I25" s="112">
        <f>SUM(I3:I24)</f>
        <v>75</v>
      </c>
      <c r="J25" s="112">
        <f>SUM(J3:J24)</f>
        <v>4824</v>
      </c>
      <c r="K25" s="112">
        <f>SUM(K3:K24)</f>
        <v>7781</v>
      </c>
      <c r="L25" s="112">
        <f>SUM(L3:L24)</f>
        <v>8114</v>
      </c>
      <c r="M25" s="142">
        <f>IF(G25="",0,N25/G25)</f>
        <v>0.66666666666666663</v>
      </c>
      <c r="N25" s="112">
        <f t="shared" ref="N25:AC25" si="4">SUM(N3:N24)</f>
        <v>14</v>
      </c>
      <c r="O25" s="112">
        <f t="shared" si="4"/>
        <v>-333</v>
      </c>
      <c r="P25" s="113">
        <f t="shared" si="4"/>
        <v>461</v>
      </c>
      <c r="Q25" s="113">
        <f t="shared" si="4"/>
        <v>0</v>
      </c>
      <c r="R25" s="112">
        <f t="shared" si="4"/>
        <v>2289</v>
      </c>
      <c r="S25" s="112">
        <f t="shared" si="4"/>
        <v>668</v>
      </c>
      <c r="T25" s="114">
        <f t="shared" si="4"/>
        <v>100347466</v>
      </c>
      <c r="U25" s="114">
        <f t="shared" si="4"/>
        <v>1082851</v>
      </c>
      <c r="V25" s="114">
        <f t="shared" si="4"/>
        <v>99264615</v>
      </c>
      <c r="W25" s="114">
        <f t="shared" si="4"/>
        <v>104373656</v>
      </c>
      <c r="X25" s="114">
        <f t="shared" si="4"/>
        <v>103867784</v>
      </c>
      <c r="Y25" s="114">
        <f t="shared" si="4"/>
        <v>-106857</v>
      </c>
      <c r="Z25" s="114">
        <f t="shared" si="4"/>
        <v>0</v>
      </c>
      <c r="AA25" s="114">
        <f t="shared" si="4"/>
        <v>-106857</v>
      </c>
      <c r="AB25" s="114">
        <f t="shared" si="4"/>
        <v>103760927</v>
      </c>
      <c r="AC25" s="114">
        <f t="shared" si="4"/>
        <v>105278743</v>
      </c>
      <c r="AD25" s="142">
        <f>IF(G25="",0,AE25/G25)</f>
        <v>0.76190476190476186</v>
      </c>
      <c r="AE25" s="144">
        <f t="shared" ref="AE25:CM25" si="5">SUM(AE3:AE24)</f>
        <v>16</v>
      </c>
      <c r="AF25" s="114">
        <f t="shared" si="5"/>
        <v>3718235</v>
      </c>
      <c r="AG25" s="114">
        <f t="shared" si="5"/>
        <v>4026189</v>
      </c>
      <c r="AH25" s="115">
        <f t="shared" si="5"/>
        <v>2006</v>
      </c>
      <c r="AI25" s="115">
        <f t="shared" si="5"/>
        <v>460</v>
      </c>
      <c r="AJ25" s="115">
        <f t="shared" si="5"/>
        <v>7</v>
      </c>
      <c r="AK25" s="115">
        <f t="shared" si="5"/>
        <v>166</v>
      </c>
      <c r="AL25" s="114">
        <f t="shared" si="5"/>
        <v>1299214</v>
      </c>
      <c r="AM25" s="114">
        <f t="shared" si="5"/>
        <v>174650</v>
      </c>
      <c r="AN25" s="115">
        <f t="shared" si="5"/>
        <v>81</v>
      </c>
      <c r="AO25" s="115">
        <f t="shared" si="5"/>
        <v>96</v>
      </c>
      <c r="AP25" s="114">
        <f t="shared" si="5"/>
        <v>1865310</v>
      </c>
      <c r="AQ25" s="114">
        <f t="shared" si="5"/>
        <v>256388</v>
      </c>
      <c r="AR25" s="115">
        <f t="shared" si="5"/>
        <v>0</v>
      </c>
      <c r="AS25" s="115">
        <f t="shared" si="5"/>
        <v>0</v>
      </c>
      <c r="AT25" s="114">
        <f t="shared" si="5"/>
        <v>0</v>
      </c>
      <c r="AU25" s="114">
        <f t="shared" si="5"/>
        <v>0</v>
      </c>
      <c r="AV25" s="115">
        <f t="shared" si="5"/>
        <v>0</v>
      </c>
      <c r="AW25" s="115">
        <f t="shared" si="5"/>
        <v>0</v>
      </c>
      <c r="AX25" s="114">
        <f t="shared" si="5"/>
        <v>0</v>
      </c>
      <c r="AY25" s="114">
        <f t="shared" si="5"/>
        <v>0</v>
      </c>
      <c r="AZ25" s="115">
        <f t="shared" si="5"/>
        <v>0</v>
      </c>
      <c r="BA25" s="115">
        <f t="shared" si="5"/>
        <v>0</v>
      </c>
      <c r="BB25" s="114">
        <f t="shared" si="5"/>
        <v>0</v>
      </c>
      <c r="BC25" s="114">
        <f t="shared" si="5"/>
        <v>0</v>
      </c>
      <c r="BD25" s="115">
        <f t="shared" si="5"/>
        <v>0</v>
      </c>
      <c r="BE25" s="115">
        <f t="shared" si="5"/>
        <v>0</v>
      </c>
      <c r="BF25" s="114">
        <f t="shared" si="5"/>
        <v>99687</v>
      </c>
      <c r="BG25" s="114">
        <f t="shared" si="5"/>
        <v>3140</v>
      </c>
      <c r="BH25" s="115">
        <f t="shared" si="5"/>
        <v>0</v>
      </c>
      <c r="BI25" s="115">
        <f t="shared" si="5"/>
        <v>0</v>
      </c>
      <c r="BJ25" s="114">
        <f t="shared" si="5"/>
        <v>19174</v>
      </c>
      <c r="BK25" s="114">
        <f t="shared" si="5"/>
        <v>0</v>
      </c>
      <c r="BL25" s="115">
        <f t="shared" si="5"/>
        <v>0</v>
      </c>
      <c r="BM25" s="115">
        <f t="shared" si="5"/>
        <v>0</v>
      </c>
      <c r="BN25" s="114">
        <f t="shared" si="5"/>
        <v>0</v>
      </c>
      <c r="BO25" s="114">
        <f t="shared" si="5"/>
        <v>0</v>
      </c>
      <c r="BP25" s="115">
        <f t="shared" si="5"/>
        <v>586</v>
      </c>
      <c r="BQ25" s="115">
        <f t="shared" si="5"/>
        <v>438</v>
      </c>
      <c r="BR25" s="114">
        <f t="shared" si="5"/>
        <v>1157400</v>
      </c>
      <c r="BS25" s="114">
        <f t="shared" si="5"/>
        <v>0</v>
      </c>
      <c r="BT25" s="115">
        <f t="shared" si="5"/>
        <v>0</v>
      </c>
      <c r="BU25" s="115">
        <f t="shared" si="5"/>
        <v>0</v>
      </c>
      <c r="BV25" s="114">
        <f t="shared" si="5"/>
        <v>0</v>
      </c>
      <c r="BW25" s="114">
        <f t="shared" si="5"/>
        <v>0</v>
      </c>
      <c r="BX25" s="115">
        <f t="shared" si="5"/>
        <v>27</v>
      </c>
      <c r="BY25" s="115">
        <f t="shared" si="5"/>
        <v>0</v>
      </c>
      <c r="BZ25" s="114">
        <f t="shared" si="5"/>
        <v>69462</v>
      </c>
      <c r="CA25" s="114">
        <f t="shared" si="5"/>
        <v>88730</v>
      </c>
      <c r="CB25" s="115">
        <f t="shared" si="5"/>
        <v>0</v>
      </c>
      <c r="CC25" s="115">
        <f t="shared" si="5"/>
        <v>0</v>
      </c>
      <c r="CD25" s="114">
        <f t="shared" si="5"/>
        <v>0</v>
      </c>
      <c r="CE25" s="114">
        <f t="shared" si="5"/>
        <v>0</v>
      </c>
      <c r="CF25" s="115">
        <f t="shared" si="5"/>
        <v>25</v>
      </c>
      <c r="CG25" s="115">
        <f t="shared" si="5"/>
        <v>0</v>
      </c>
      <c r="CH25" s="114">
        <f t="shared" si="5"/>
        <v>-287200</v>
      </c>
      <c r="CI25" s="114">
        <f t="shared" si="5"/>
        <v>0</v>
      </c>
      <c r="CJ25" s="115">
        <f t="shared" si="5"/>
        <v>726</v>
      </c>
      <c r="CK25" s="115">
        <f t="shared" si="5"/>
        <v>700</v>
      </c>
      <c r="CL25" s="114">
        <f t="shared" si="5"/>
        <v>4223052</v>
      </c>
      <c r="CM25" s="114">
        <f t="shared" si="5"/>
        <v>522908</v>
      </c>
      <c r="CN25" s="116"/>
      <c r="CO25" s="116"/>
      <c r="CP25" s="116"/>
      <c r="CQ25" s="116"/>
      <c r="CR25" s="116"/>
      <c r="CS25" s="116"/>
      <c r="CT25" s="110"/>
      <c r="CU25" s="111"/>
      <c r="CV25" s="111"/>
      <c r="CW25" s="110"/>
      <c r="CX25" s="110"/>
      <c r="CY25" s="111"/>
      <c r="CZ25" s="111"/>
      <c r="DA25" s="111"/>
      <c r="DB25" s="114"/>
      <c r="DC25" s="116"/>
      <c r="DD25" s="210"/>
    </row>
    <row r="26" spans="2:1477" s="69" customFormat="1" ht="12" thickTop="1">
      <c r="B26" s="67" t="s">
        <v>129</v>
      </c>
      <c r="C26" s="67" t="s">
        <v>166</v>
      </c>
      <c r="D26" s="67" t="s">
        <v>167</v>
      </c>
      <c r="E26" s="68">
        <v>44168</v>
      </c>
      <c r="F26" s="67" t="s">
        <v>828</v>
      </c>
      <c r="G26" s="158" t="s">
        <v>822</v>
      </c>
      <c r="H26" s="187">
        <v>6</v>
      </c>
      <c r="I26" s="69">
        <v>8</v>
      </c>
      <c r="J26" s="69">
        <v>450</v>
      </c>
      <c r="K26" s="69">
        <v>845</v>
      </c>
      <c r="L26" s="69">
        <v>838</v>
      </c>
      <c r="M26" s="186">
        <f>IF(J26 = 0,0,(L26-AH26-AI26)/J26)</f>
        <v>1.568888888888889</v>
      </c>
      <c r="N26" s="69">
        <f>IF(G26&lt;&gt;"",IF(M26&lt;=1.2,1,0),0)</f>
        <v>0</v>
      </c>
      <c r="O26" s="69">
        <v>7</v>
      </c>
      <c r="P26" s="69">
        <v>0</v>
      </c>
      <c r="Q26" s="69">
        <v>0</v>
      </c>
      <c r="R26" s="69">
        <v>132</v>
      </c>
      <c r="S26" s="69">
        <v>263</v>
      </c>
      <c r="T26" s="190">
        <v>8623489</v>
      </c>
      <c r="U26" s="190">
        <v>90613</v>
      </c>
      <c r="V26" s="190">
        <v>8532876</v>
      </c>
      <c r="W26" s="190">
        <v>9397066</v>
      </c>
      <c r="X26" s="190">
        <v>9294008</v>
      </c>
      <c r="Y26" s="190">
        <v>0</v>
      </c>
      <c r="Z26" s="190">
        <v>0</v>
      </c>
      <c r="AA26" s="190">
        <v>0</v>
      </c>
      <c r="AB26" s="190">
        <v>9294008</v>
      </c>
      <c r="AC26" s="190">
        <v>9490393</v>
      </c>
      <c r="AD26" s="186">
        <f>IF(V26=0,0,AC26/V26)</f>
        <v>1.112215037462164</v>
      </c>
      <c r="AE26" s="69">
        <f>IF(AD26 &lt;=1.1,1,0)</f>
        <v>0</v>
      </c>
      <c r="AF26" s="190">
        <v>487144</v>
      </c>
      <c r="AG26" s="190">
        <v>773578</v>
      </c>
      <c r="AH26" s="69">
        <v>84</v>
      </c>
      <c r="AI26" s="69">
        <v>48</v>
      </c>
      <c r="AJ26" s="69">
        <v>0</v>
      </c>
      <c r="AK26" s="69">
        <v>71</v>
      </c>
      <c r="AL26" s="80">
        <v>305583</v>
      </c>
      <c r="AM26" s="80">
        <v>0</v>
      </c>
      <c r="AN26" s="69">
        <v>0</v>
      </c>
      <c r="AO26" s="69">
        <v>84</v>
      </c>
      <c r="AP26" s="80">
        <v>299190</v>
      </c>
      <c r="AQ26" s="80">
        <v>27177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195000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48</v>
      </c>
      <c r="BR26" s="80">
        <v>15720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0</v>
      </c>
      <c r="BZ26" s="80">
        <v>0</v>
      </c>
      <c r="CA26" s="80">
        <v>0</v>
      </c>
      <c r="CB26" s="69">
        <v>0</v>
      </c>
      <c r="CC26" s="69">
        <v>60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263</v>
      </c>
      <c r="CL26" s="80">
        <v>815494</v>
      </c>
      <c r="CM26" s="80">
        <v>27177</v>
      </c>
      <c r="CN26" s="67" t="s">
        <v>568</v>
      </c>
      <c r="CO26" s="67" t="s">
        <v>569</v>
      </c>
      <c r="CP26" s="67" t="s">
        <v>570</v>
      </c>
      <c r="CQ26" s="67" t="s">
        <v>570</v>
      </c>
      <c r="CR26" s="67" t="s">
        <v>570</v>
      </c>
      <c r="CS26" s="67" t="s">
        <v>570</v>
      </c>
      <c r="CT26" s="68">
        <v>45245</v>
      </c>
      <c r="CU26" s="67" t="s">
        <v>828</v>
      </c>
      <c r="CV26" s="67" t="s">
        <v>824</v>
      </c>
      <c r="CW26" s="68" t="s">
        <v>168</v>
      </c>
      <c r="CX26" s="68">
        <v>45107</v>
      </c>
      <c r="CY26" s="67" t="s">
        <v>821</v>
      </c>
      <c r="CZ26" s="67" t="s">
        <v>827</v>
      </c>
      <c r="DA26" s="67" t="s">
        <v>169</v>
      </c>
      <c r="DB26" s="81">
        <v>7399516.2999999998</v>
      </c>
      <c r="DC26" s="67" t="s">
        <v>571</v>
      </c>
      <c r="DD26" s="67" t="s">
        <v>572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9" t="s">
        <v>129</v>
      </c>
      <c r="C27" s="69" t="s">
        <v>170</v>
      </c>
      <c r="D27" s="69" t="s">
        <v>171</v>
      </c>
      <c r="E27" s="68">
        <v>44504</v>
      </c>
      <c r="F27" s="69" t="s">
        <v>828</v>
      </c>
      <c r="G27" s="69" t="s">
        <v>829</v>
      </c>
      <c r="H27" s="69">
        <v>3</v>
      </c>
      <c r="I27" s="69">
        <v>2</v>
      </c>
      <c r="J27" s="69">
        <v>275</v>
      </c>
      <c r="K27" s="69">
        <v>390</v>
      </c>
      <c r="L27" s="69">
        <v>390</v>
      </c>
      <c r="M27" s="186">
        <f t="shared" ref="M27:M37" si="6">IF(J27 = 0,0,(L27-AH27-AI27)/J27)</f>
        <v>1.0181818181818181</v>
      </c>
      <c r="N27" s="69">
        <f t="shared" ref="N27:N37" si="7">IF(G27&lt;&gt;"",IF(M27&lt;=1.2,1,0),0)</f>
        <v>1</v>
      </c>
      <c r="O27" s="69">
        <v>0</v>
      </c>
      <c r="P27" s="69">
        <v>0</v>
      </c>
      <c r="Q27" s="69">
        <v>0</v>
      </c>
      <c r="R27" s="69">
        <v>115</v>
      </c>
      <c r="S27" s="69">
        <v>0</v>
      </c>
      <c r="T27" s="190">
        <v>5052712</v>
      </c>
      <c r="U27" s="190">
        <v>52873</v>
      </c>
      <c r="V27" s="190">
        <v>4999839</v>
      </c>
      <c r="W27" s="190">
        <v>4990876</v>
      </c>
      <c r="X27" s="190">
        <v>4942213</v>
      </c>
      <c r="Y27" s="190">
        <v>0</v>
      </c>
      <c r="Z27" s="190">
        <v>0</v>
      </c>
      <c r="AA27" s="190">
        <v>0</v>
      </c>
      <c r="AB27" s="190">
        <v>4942213</v>
      </c>
      <c r="AC27" s="190">
        <v>5001843</v>
      </c>
      <c r="AD27" s="186">
        <f t="shared" ref="AD27:AD37" si="8">IF(V27=0,0,AC27/V27)</f>
        <v>1.0004008129061757</v>
      </c>
      <c r="AE27" s="69">
        <f t="shared" ref="AE27:AE37" si="9">IF(AD27 &lt;=1.1,1,0)</f>
        <v>1</v>
      </c>
      <c r="AF27" s="190">
        <v>59630</v>
      </c>
      <c r="AG27" s="190">
        <v>-61836</v>
      </c>
      <c r="AH27" s="69">
        <v>87</v>
      </c>
      <c r="AI27" s="69">
        <v>23</v>
      </c>
      <c r="AJ27" s="69">
        <v>0</v>
      </c>
      <c r="AK27" s="69">
        <v>0</v>
      </c>
      <c r="AL27" s="80">
        <v>0</v>
      </c>
      <c r="AM27" s="80">
        <v>0</v>
      </c>
      <c r="AN27" s="69">
        <v>5</v>
      </c>
      <c r="AO27" s="69">
        <v>0</v>
      </c>
      <c r="AP27" s="80">
        <v>6022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-19522</v>
      </c>
      <c r="BG27" s="80">
        <v>0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213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-42313</v>
      </c>
      <c r="CI27" s="80">
        <v>0</v>
      </c>
      <c r="CJ27" s="69">
        <v>5</v>
      </c>
      <c r="CK27" s="69">
        <v>0</v>
      </c>
      <c r="CL27" s="80">
        <v>-55813</v>
      </c>
      <c r="CM27" s="80">
        <v>0</v>
      </c>
      <c r="CN27" s="69" t="s">
        <v>573</v>
      </c>
      <c r="CO27" s="69" t="s">
        <v>574</v>
      </c>
      <c r="CP27" s="69" t="s">
        <v>570</v>
      </c>
      <c r="CQ27" s="69" t="s">
        <v>570</v>
      </c>
      <c r="CR27" s="69" t="s">
        <v>570</v>
      </c>
      <c r="CS27" s="69" t="s">
        <v>570</v>
      </c>
      <c r="CT27" s="68">
        <v>45280</v>
      </c>
      <c r="CU27" s="69" t="s">
        <v>828</v>
      </c>
      <c r="CV27" s="69" t="s">
        <v>824</v>
      </c>
      <c r="CW27" s="68" t="s">
        <v>168</v>
      </c>
      <c r="CX27" s="68">
        <v>45180</v>
      </c>
      <c r="CY27" s="69" t="s">
        <v>825</v>
      </c>
      <c r="CZ27" s="69" t="s">
        <v>824</v>
      </c>
      <c r="DA27" s="69" t="s">
        <v>169</v>
      </c>
      <c r="DB27" s="69">
        <v>4924224.57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9" t="s">
        <v>129</v>
      </c>
      <c r="C28" s="69" t="s">
        <v>172</v>
      </c>
      <c r="D28" s="69" t="s">
        <v>173</v>
      </c>
      <c r="E28" s="68">
        <v>44490</v>
      </c>
      <c r="F28" s="69" t="s">
        <v>828</v>
      </c>
      <c r="G28" s="69" t="s">
        <v>829</v>
      </c>
      <c r="H28" s="69">
        <v>1</v>
      </c>
      <c r="I28" s="69">
        <v>2</v>
      </c>
      <c r="J28" s="69">
        <v>90</v>
      </c>
      <c r="K28" s="69">
        <v>345</v>
      </c>
      <c r="L28" s="69">
        <v>339</v>
      </c>
      <c r="M28" s="186">
        <f t="shared" si="6"/>
        <v>0.93333333333333335</v>
      </c>
      <c r="N28" s="69">
        <f t="shared" si="7"/>
        <v>1</v>
      </c>
      <c r="O28" s="69">
        <v>6</v>
      </c>
      <c r="P28" s="69">
        <v>0</v>
      </c>
      <c r="Q28" s="69">
        <v>0</v>
      </c>
      <c r="R28" s="69">
        <v>58</v>
      </c>
      <c r="S28" s="69">
        <v>197</v>
      </c>
      <c r="T28" s="190">
        <v>1030376</v>
      </c>
      <c r="U28" s="190">
        <v>38210</v>
      </c>
      <c r="V28" s="190">
        <v>992166</v>
      </c>
      <c r="W28" s="190">
        <v>1035071</v>
      </c>
      <c r="X28" s="190">
        <v>1194101</v>
      </c>
      <c r="Y28" s="190">
        <v>0</v>
      </c>
      <c r="Z28" s="190">
        <v>0</v>
      </c>
      <c r="AA28" s="190">
        <v>0</v>
      </c>
      <c r="AB28" s="190">
        <v>1194101</v>
      </c>
      <c r="AC28" s="190">
        <v>1189756</v>
      </c>
      <c r="AD28" s="186">
        <f t="shared" si="8"/>
        <v>1.1991501422141053</v>
      </c>
      <c r="AE28" s="69">
        <f t="shared" si="9"/>
        <v>0</v>
      </c>
      <c r="AF28" s="190">
        <v>0</v>
      </c>
      <c r="AG28" s="190">
        <v>4695</v>
      </c>
      <c r="AH28" s="69">
        <v>230</v>
      </c>
      <c r="AI28" s="69">
        <v>25</v>
      </c>
      <c r="AJ28" s="69">
        <v>0</v>
      </c>
      <c r="AK28" s="69">
        <v>0</v>
      </c>
      <c r="AL28" s="80">
        <v>0</v>
      </c>
      <c r="AM28" s="80">
        <v>0</v>
      </c>
      <c r="AN28" s="69">
        <v>0</v>
      </c>
      <c r="AO28" s="69">
        <v>0</v>
      </c>
      <c r="AP28" s="80">
        <v>5244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18641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197</v>
      </c>
      <c r="BR28" s="80">
        <v>4345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213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0</v>
      </c>
      <c r="CK28" s="69">
        <v>197</v>
      </c>
      <c r="CL28" s="80">
        <v>28229</v>
      </c>
      <c r="CM28" s="80">
        <v>0</v>
      </c>
      <c r="CN28" s="69" t="s">
        <v>573</v>
      </c>
      <c r="CO28" s="69" t="s">
        <v>574</v>
      </c>
      <c r="CP28" s="69" t="s">
        <v>570</v>
      </c>
      <c r="CQ28" s="69" t="s">
        <v>570</v>
      </c>
      <c r="CR28" s="69" t="s">
        <v>570</v>
      </c>
      <c r="CS28" s="69" t="s">
        <v>570</v>
      </c>
      <c r="CT28" s="68">
        <v>45226</v>
      </c>
      <c r="CU28" s="69" t="s">
        <v>828</v>
      </c>
      <c r="CV28" s="69" t="s">
        <v>824</v>
      </c>
      <c r="CW28" s="68" t="s">
        <v>168</v>
      </c>
      <c r="CX28" s="68">
        <v>45123</v>
      </c>
      <c r="CY28" s="69" t="s">
        <v>825</v>
      </c>
      <c r="CZ28" s="69" t="s">
        <v>824</v>
      </c>
      <c r="DA28" s="69" t="s">
        <v>318</v>
      </c>
      <c r="DB28" s="69">
        <v>838447.1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9" t="s">
        <v>129</v>
      </c>
      <c r="C29" s="69" t="s">
        <v>174</v>
      </c>
      <c r="D29" s="69" t="s">
        <v>175</v>
      </c>
      <c r="E29" s="68">
        <v>44455</v>
      </c>
      <c r="F29" s="69" t="s">
        <v>825</v>
      </c>
      <c r="G29" s="69" t="s">
        <v>829</v>
      </c>
      <c r="H29" s="69">
        <v>1</v>
      </c>
      <c r="I29" s="69">
        <v>1</v>
      </c>
      <c r="J29" s="69">
        <v>197</v>
      </c>
      <c r="K29" s="69">
        <v>242</v>
      </c>
      <c r="L29" s="69">
        <v>472</v>
      </c>
      <c r="M29" s="186">
        <f t="shared" si="6"/>
        <v>2.1675126903553301</v>
      </c>
      <c r="N29" s="69">
        <f t="shared" si="7"/>
        <v>0</v>
      </c>
      <c r="O29" s="69">
        <v>-230</v>
      </c>
      <c r="P29" s="69">
        <v>230</v>
      </c>
      <c r="Q29" s="69">
        <v>0</v>
      </c>
      <c r="R29" s="69">
        <v>45</v>
      </c>
      <c r="S29" s="69">
        <v>0</v>
      </c>
      <c r="T29" s="190">
        <v>2146553</v>
      </c>
      <c r="U29" s="190">
        <v>50000</v>
      </c>
      <c r="V29" s="190">
        <v>2096553</v>
      </c>
      <c r="W29" s="190">
        <v>2448898</v>
      </c>
      <c r="X29" s="190">
        <v>2092854</v>
      </c>
      <c r="Y29" s="190">
        <v>-195268</v>
      </c>
      <c r="Z29" s="190">
        <v>0</v>
      </c>
      <c r="AA29" s="190">
        <v>-195268</v>
      </c>
      <c r="AB29" s="190">
        <v>1897587</v>
      </c>
      <c r="AC29" s="190">
        <v>1897587</v>
      </c>
      <c r="AD29" s="186">
        <f t="shared" si="8"/>
        <v>0.90509851169991884</v>
      </c>
      <c r="AE29" s="69">
        <f t="shared" si="9"/>
        <v>1</v>
      </c>
      <c r="AF29" s="190">
        <v>0</v>
      </c>
      <c r="AG29" s="190">
        <v>302345</v>
      </c>
      <c r="AH29" s="69">
        <v>27</v>
      </c>
      <c r="AI29" s="69">
        <v>18</v>
      </c>
      <c r="AJ29" s="69">
        <v>0</v>
      </c>
      <c r="AK29" s="69">
        <v>0</v>
      </c>
      <c r="AL29" s="80">
        <v>14495</v>
      </c>
      <c r="AM29" s="80">
        <v>0</v>
      </c>
      <c r="AN29" s="69">
        <v>0</v>
      </c>
      <c r="AO29" s="69">
        <v>0</v>
      </c>
      <c r="AP29" s="80">
        <v>0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335299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213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0</v>
      </c>
      <c r="CL29" s="80">
        <v>349794</v>
      </c>
      <c r="CM29" s="80">
        <v>0</v>
      </c>
      <c r="CN29" s="69" t="s">
        <v>575</v>
      </c>
      <c r="CO29" s="69" t="s">
        <v>576</v>
      </c>
      <c r="CP29" s="69" t="s">
        <v>570</v>
      </c>
      <c r="CQ29" s="69" t="s">
        <v>570</v>
      </c>
      <c r="CR29" s="69" t="s">
        <v>570</v>
      </c>
      <c r="CS29" s="69" t="s">
        <v>570</v>
      </c>
      <c r="CT29" s="68">
        <v>45378</v>
      </c>
      <c r="CU29" s="69" t="s">
        <v>823</v>
      </c>
      <c r="CV29" s="69" t="s">
        <v>824</v>
      </c>
      <c r="CW29" s="68" t="s">
        <v>168</v>
      </c>
      <c r="CX29" s="68">
        <v>45280</v>
      </c>
      <c r="CY29" s="69" t="s">
        <v>828</v>
      </c>
      <c r="CZ29" s="69" t="s">
        <v>824</v>
      </c>
      <c r="DA29" s="69" t="s">
        <v>169</v>
      </c>
      <c r="DB29" s="69">
        <v>1604001.39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9" t="s">
        <v>129</v>
      </c>
      <c r="C30" s="69" t="s">
        <v>176</v>
      </c>
      <c r="D30" s="69" t="s">
        <v>177</v>
      </c>
      <c r="E30" s="68">
        <v>44455</v>
      </c>
      <c r="F30" s="69" t="s">
        <v>825</v>
      </c>
      <c r="G30" s="69" t="s">
        <v>829</v>
      </c>
      <c r="H30" s="69">
        <v>2</v>
      </c>
      <c r="I30" s="69">
        <v>4</v>
      </c>
      <c r="J30" s="69">
        <v>300</v>
      </c>
      <c r="K30" s="69">
        <v>439</v>
      </c>
      <c r="L30" s="69">
        <v>422</v>
      </c>
      <c r="M30" s="186">
        <f t="shared" si="6"/>
        <v>0.94333333333333336</v>
      </c>
      <c r="N30" s="69">
        <f t="shared" si="7"/>
        <v>1</v>
      </c>
      <c r="O30" s="69">
        <v>17</v>
      </c>
      <c r="P30" s="69">
        <v>0</v>
      </c>
      <c r="Q30" s="69">
        <v>0</v>
      </c>
      <c r="R30" s="69">
        <v>139</v>
      </c>
      <c r="S30" s="69">
        <v>0</v>
      </c>
      <c r="T30" s="190">
        <v>6272386</v>
      </c>
      <c r="U30" s="190">
        <v>62629</v>
      </c>
      <c r="V30" s="190">
        <v>6209757</v>
      </c>
      <c r="W30" s="190">
        <v>6303322</v>
      </c>
      <c r="X30" s="190">
        <v>6506395</v>
      </c>
      <c r="Y30" s="190">
        <v>0</v>
      </c>
      <c r="Z30" s="190">
        <v>0</v>
      </c>
      <c r="AA30" s="190">
        <v>0</v>
      </c>
      <c r="AB30" s="190">
        <v>6506395</v>
      </c>
      <c r="AC30" s="190">
        <v>6911842</v>
      </c>
      <c r="AD30" s="186">
        <f t="shared" si="8"/>
        <v>1.1130615900106879</v>
      </c>
      <c r="AE30" s="69">
        <f t="shared" si="9"/>
        <v>0</v>
      </c>
      <c r="AF30" s="190">
        <v>427490</v>
      </c>
      <c r="AG30" s="190">
        <v>30935</v>
      </c>
      <c r="AH30" s="69">
        <v>115</v>
      </c>
      <c r="AI30" s="69">
        <v>24</v>
      </c>
      <c r="AJ30" s="69">
        <v>0</v>
      </c>
      <c r="AK30" s="69">
        <v>0</v>
      </c>
      <c r="AL30" s="80">
        <v>0</v>
      </c>
      <c r="AM30" s="80">
        <v>0</v>
      </c>
      <c r="AN30" s="69">
        <v>0</v>
      </c>
      <c r="AO30" s="69">
        <v>0</v>
      </c>
      <c r="AP30" s="80">
        <v>8892</v>
      </c>
      <c r="AQ30" s="80">
        <v>976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1788</v>
      </c>
      <c r="BG30" s="80">
        <v>0</v>
      </c>
      <c r="BH30" s="69">
        <v>0</v>
      </c>
      <c r="BI30" s="69">
        <v>0</v>
      </c>
      <c r="BJ30" s="80">
        <v>2750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45</v>
      </c>
      <c r="BQ30" s="69">
        <v>0</v>
      </c>
      <c r="BR30" s="80">
        <v>22043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213">
        <v>0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45</v>
      </c>
      <c r="CK30" s="69">
        <v>0</v>
      </c>
      <c r="CL30" s="80">
        <v>35473</v>
      </c>
      <c r="CM30" s="80">
        <v>976</v>
      </c>
      <c r="CN30" s="69" t="s">
        <v>577</v>
      </c>
      <c r="CO30" s="69" t="s">
        <v>578</v>
      </c>
      <c r="CP30" s="69" t="s">
        <v>570</v>
      </c>
      <c r="CQ30" s="69" t="s">
        <v>570</v>
      </c>
      <c r="CR30" s="69" t="s">
        <v>570</v>
      </c>
      <c r="CS30" s="69" t="s">
        <v>570</v>
      </c>
      <c r="CT30" s="68">
        <v>45181</v>
      </c>
      <c r="CU30" s="69" t="s">
        <v>825</v>
      </c>
      <c r="CV30" s="69" t="s">
        <v>824</v>
      </c>
      <c r="CW30" s="68" t="s">
        <v>168</v>
      </c>
      <c r="CX30" s="68">
        <v>45058</v>
      </c>
      <c r="CY30" s="69" t="s">
        <v>821</v>
      </c>
      <c r="CZ30" s="69" t="s">
        <v>827</v>
      </c>
      <c r="DA30" s="69" t="s">
        <v>318</v>
      </c>
      <c r="DB30" s="69">
        <v>6222847.0599999996</v>
      </c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9" t="s">
        <v>129</v>
      </c>
      <c r="C31" s="69" t="s">
        <v>178</v>
      </c>
      <c r="D31" s="69" t="s">
        <v>179</v>
      </c>
      <c r="E31" s="68">
        <v>44532</v>
      </c>
      <c r="F31" s="69" t="s">
        <v>828</v>
      </c>
      <c r="G31" s="69" t="s">
        <v>829</v>
      </c>
      <c r="H31" s="69">
        <v>2</v>
      </c>
      <c r="I31" s="69">
        <v>2</v>
      </c>
      <c r="J31" s="69">
        <v>160</v>
      </c>
      <c r="K31" s="69">
        <v>222</v>
      </c>
      <c r="L31" s="69">
        <v>222</v>
      </c>
      <c r="M31" s="186">
        <f t="shared" si="6"/>
        <v>1.075</v>
      </c>
      <c r="N31" s="69">
        <f t="shared" si="7"/>
        <v>1</v>
      </c>
      <c r="O31" s="69">
        <v>0</v>
      </c>
      <c r="P31" s="69">
        <v>0</v>
      </c>
      <c r="Q31" s="69">
        <v>0</v>
      </c>
      <c r="R31" s="69">
        <v>62</v>
      </c>
      <c r="S31" s="69">
        <v>0</v>
      </c>
      <c r="T31" s="190">
        <v>3819554</v>
      </c>
      <c r="U31" s="190">
        <v>50000</v>
      </c>
      <c r="V31" s="190">
        <v>3769554</v>
      </c>
      <c r="W31" s="190">
        <v>3657701</v>
      </c>
      <c r="X31" s="190">
        <v>3521817</v>
      </c>
      <c r="Y31" s="190">
        <v>0</v>
      </c>
      <c r="Z31" s="190">
        <v>0</v>
      </c>
      <c r="AA31" s="190">
        <v>0</v>
      </c>
      <c r="AB31" s="190">
        <v>3521817</v>
      </c>
      <c r="AC31" s="190">
        <v>3658011</v>
      </c>
      <c r="AD31" s="186">
        <f t="shared" si="8"/>
        <v>0.97040949672030163</v>
      </c>
      <c r="AE31" s="69">
        <f t="shared" si="9"/>
        <v>1</v>
      </c>
      <c r="AF31" s="190">
        <v>136195</v>
      </c>
      <c r="AG31" s="190">
        <v>-161853</v>
      </c>
      <c r="AH31" s="69">
        <v>29</v>
      </c>
      <c r="AI31" s="69">
        <v>21</v>
      </c>
      <c r="AJ31" s="69">
        <v>12</v>
      </c>
      <c r="AK31" s="69">
        <v>0</v>
      </c>
      <c r="AL31" s="80">
        <v>56568</v>
      </c>
      <c r="AM31" s="80">
        <v>0</v>
      </c>
      <c r="AN31" s="69">
        <v>0</v>
      </c>
      <c r="AO31" s="69">
        <v>0</v>
      </c>
      <c r="AP31" s="80">
        <v>0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213">
        <v>0</v>
      </c>
      <c r="BZ31" s="80">
        <v>0</v>
      </c>
      <c r="CA31" s="80">
        <v>0</v>
      </c>
      <c r="CB31" s="69">
        <v>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-218421</v>
      </c>
      <c r="CI31" s="80">
        <v>0</v>
      </c>
      <c r="CJ31" s="69">
        <v>12</v>
      </c>
      <c r="CK31" s="69">
        <v>0</v>
      </c>
      <c r="CL31" s="80">
        <v>-161853</v>
      </c>
      <c r="CM31" s="80">
        <v>0</v>
      </c>
      <c r="CN31" s="69" t="s">
        <v>579</v>
      </c>
      <c r="CO31" s="69" t="s">
        <v>580</v>
      </c>
      <c r="CP31" s="69" t="s">
        <v>570</v>
      </c>
      <c r="CQ31" s="69" t="s">
        <v>570</v>
      </c>
      <c r="CR31" s="69" t="s">
        <v>570</v>
      </c>
      <c r="CS31" s="69" t="s">
        <v>570</v>
      </c>
      <c r="CT31" s="68">
        <v>45128</v>
      </c>
      <c r="CU31" s="69" t="s">
        <v>825</v>
      </c>
      <c r="CV31" s="69" t="s">
        <v>824</v>
      </c>
      <c r="CW31" s="68" t="s">
        <v>168</v>
      </c>
      <c r="CX31" s="68">
        <v>44988</v>
      </c>
      <c r="CY31" s="69" t="s">
        <v>823</v>
      </c>
      <c r="CZ31" s="69" t="s">
        <v>827</v>
      </c>
      <c r="DA31" s="69" t="s">
        <v>169</v>
      </c>
      <c r="DB31" s="69">
        <v>3928132.77</v>
      </c>
      <c r="DC31" s="69" t="s">
        <v>581</v>
      </c>
      <c r="DD31" s="69" t="s">
        <v>582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9" t="s">
        <v>129</v>
      </c>
      <c r="C32" s="69" t="s">
        <v>583</v>
      </c>
      <c r="D32" s="69" t="s">
        <v>831</v>
      </c>
      <c r="E32" s="68">
        <v>44609</v>
      </c>
      <c r="F32" s="69" t="s">
        <v>823</v>
      </c>
      <c r="G32" s="69" t="s">
        <v>829</v>
      </c>
      <c r="H32" s="69">
        <v>1</v>
      </c>
      <c r="I32" s="69">
        <v>0</v>
      </c>
      <c r="J32" s="69">
        <v>150</v>
      </c>
      <c r="K32" s="69">
        <v>171</v>
      </c>
      <c r="L32" s="69">
        <v>166</v>
      </c>
      <c r="M32" s="186">
        <f t="shared" si="6"/>
        <v>0.96666666666666667</v>
      </c>
      <c r="N32" s="69">
        <f t="shared" si="7"/>
        <v>1</v>
      </c>
      <c r="O32" s="69">
        <v>5</v>
      </c>
      <c r="P32" s="69">
        <v>0</v>
      </c>
      <c r="Q32" s="69">
        <v>0</v>
      </c>
      <c r="R32" s="69">
        <v>21</v>
      </c>
      <c r="S32" s="69">
        <v>0</v>
      </c>
      <c r="T32" s="190">
        <v>722056</v>
      </c>
      <c r="U32" s="190">
        <v>48017</v>
      </c>
      <c r="V32" s="190">
        <v>674039</v>
      </c>
      <c r="W32" s="190">
        <v>722056</v>
      </c>
      <c r="X32" s="190">
        <v>642082</v>
      </c>
      <c r="Y32" s="190">
        <v>0</v>
      </c>
      <c r="Z32" s="190">
        <v>100000</v>
      </c>
      <c r="AA32" s="190">
        <v>100000</v>
      </c>
      <c r="AB32" s="190">
        <v>742082</v>
      </c>
      <c r="AC32" s="190">
        <v>642815</v>
      </c>
      <c r="AD32" s="186">
        <f t="shared" si="8"/>
        <v>0.9536762709576152</v>
      </c>
      <c r="AE32" s="69">
        <f t="shared" si="9"/>
        <v>1</v>
      </c>
      <c r="AF32" s="190">
        <v>-99267</v>
      </c>
      <c r="AG32" s="190">
        <v>0</v>
      </c>
      <c r="AH32" s="69">
        <v>4</v>
      </c>
      <c r="AI32" s="69">
        <v>17</v>
      </c>
      <c r="AJ32" s="69">
        <v>0</v>
      </c>
      <c r="AK32" s="69">
        <v>0</v>
      </c>
      <c r="AL32" s="80">
        <v>0</v>
      </c>
      <c r="AM32" s="80">
        <v>0</v>
      </c>
      <c r="AN32" s="69">
        <v>0</v>
      </c>
      <c r="AO32" s="69">
        <v>0</v>
      </c>
      <c r="AP32" s="80">
        <v>0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213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0</v>
      </c>
      <c r="CL32" s="80">
        <v>0</v>
      </c>
      <c r="CM32" s="80">
        <v>0</v>
      </c>
      <c r="CN32" s="69" t="s">
        <v>584</v>
      </c>
      <c r="CO32" s="69" t="s">
        <v>585</v>
      </c>
      <c r="CP32" s="69" t="s">
        <v>570</v>
      </c>
      <c r="CQ32" s="69" t="s">
        <v>570</v>
      </c>
      <c r="CR32" s="69" t="s">
        <v>570</v>
      </c>
      <c r="CS32" s="69" t="s">
        <v>570</v>
      </c>
      <c r="CT32" s="68">
        <v>45113</v>
      </c>
      <c r="CU32" s="69" t="s">
        <v>825</v>
      </c>
      <c r="CV32" s="69" t="s">
        <v>824</v>
      </c>
      <c r="CW32" s="68" t="s">
        <v>168</v>
      </c>
      <c r="CX32" s="68">
        <v>45002</v>
      </c>
      <c r="CY32" s="69" t="s">
        <v>823</v>
      </c>
      <c r="CZ32" s="69" t="s">
        <v>827</v>
      </c>
      <c r="DA32" s="69" t="s">
        <v>169</v>
      </c>
      <c r="DB32" s="69">
        <v>1070560.76</v>
      </c>
      <c r="DC32" s="69" t="s">
        <v>586</v>
      </c>
      <c r="DD32" s="69" t="s">
        <v>587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9" t="s">
        <v>129</v>
      </c>
      <c r="C33" s="69" t="s">
        <v>180</v>
      </c>
      <c r="D33" s="69" t="s">
        <v>181</v>
      </c>
      <c r="E33" s="68">
        <v>44763</v>
      </c>
      <c r="F33" s="69" t="s">
        <v>825</v>
      </c>
      <c r="G33" s="69" t="s">
        <v>827</v>
      </c>
      <c r="H33" s="69">
        <v>2</v>
      </c>
      <c r="I33" s="69">
        <v>2</v>
      </c>
      <c r="J33" s="69">
        <v>170</v>
      </c>
      <c r="K33" s="69">
        <v>194</v>
      </c>
      <c r="L33" s="69">
        <v>187</v>
      </c>
      <c r="M33" s="186">
        <f t="shared" si="6"/>
        <v>0.95882352941176474</v>
      </c>
      <c r="N33" s="69">
        <f t="shared" si="7"/>
        <v>1</v>
      </c>
      <c r="O33" s="69">
        <v>7</v>
      </c>
      <c r="P33" s="69">
        <v>0</v>
      </c>
      <c r="Q33" s="69">
        <v>0</v>
      </c>
      <c r="R33" s="69">
        <v>24</v>
      </c>
      <c r="S33" s="69">
        <v>0</v>
      </c>
      <c r="T33" s="190">
        <v>2187528</v>
      </c>
      <c r="U33" s="190">
        <v>50000</v>
      </c>
      <c r="V33" s="190">
        <v>2137528</v>
      </c>
      <c r="W33" s="190">
        <v>2184764</v>
      </c>
      <c r="X33" s="190">
        <v>2110755</v>
      </c>
      <c r="Y33" s="190">
        <v>0</v>
      </c>
      <c r="Z33" s="190">
        <v>0</v>
      </c>
      <c r="AA33" s="190">
        <v>0</v>
      </c>
      <c r="AB33" s="190">
        <v>2110755</v>
      </c>
      <c r="AC33" s="190">
        <v>2091701</v>
      </c>
      <c r="AD33" s="186">
        <f t="shared" si="8"/>
        <v>0.9785607486779121</v>
      </c>
      <c r="AE33" s="69">
        <f t="shared" si="9"/>
        <v>1</v>
      </c>
      <c r="AF33" s="190">
        <v>-13720</v>
      </c>
      <c r="AG33" s="190">
        <v>-2764</v>
      </c>
      <c r="AH33" s="69">
        <v>16</v>
      </c>
      <c r="AI33" s="69">
        <v>8</v>
      </c>
      <c r="AJ33" s="69">
        <v>0</v>
      </c>
      <c r="AK33" s="69">
        <v>0</v>
      </c>
      <c r="AL33" s="80">
        <v>0</v>
      </c>
      <c r="AM33" s="80">
        <v>0</v>
      </c>
      <c r="AN33" s="69">
        <v>0</v>
      </c>
      <c r="AO33" s="69">
        <v>0</v>
      </c>
      <c r="AP33" s="80">
        <v>15242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6772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5335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213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0</v>
      </c>
      <c r="CL33" s="80">
        <v>27348</v>
      </c>
      <c r="CM33" s="80">
        <v>0</v>
      </c>
      <c r="CN33" s="69" t="s">
        <v>588</v>
      </c>
      <c r="CO33" s="69" t="s">
        <v>589</v>
      </c>
      <c r="CP33" s="69" t="s">
        <v>570</v>
      </c>
      <c r="CQ33" s="69" t="s">
        <v>570</v>
      </c>
      <c r="CR33" s="69" t="s">
        <v>570</v>
      </c>
      <c r="CS33" s="69" t="s">
        <v>570</v>
      </c>
      <c r="CT33" s="68">
        <v>45294</v>
      </c>
      <c r="CU33" s="69" t="s">
        <v>823</v>
      </c>
      <c r="CV33" s="69" t="s">
        <v>824</v>
      </c>
      <c r="CW33" s="68" t="s">
        <v>168</v>
      </c>
      <c r="CX33" s="68">
        <v>45236</v>
      </c>
      <c r="CY33" s="69" t="s">
        <v>828</v>
      </c>
      <c r="CZ33" s="69" t="s">
        <v>824</v>
      </c>
      <c r="DA33" s="69" t="s">
        <v>318</v>
      </c>
      <c r="DB33" s="69">
        <v>1943940.24</v>
      </c>
      <c r="DC33" s="69" t="s">
        <v>581</v>
      </c>
      <c r="DD33" s="69" t="s">
        <v>582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9" t="s">
        <v>129</v>
      </c>
      <c r="C34" s="69" t="s">
        <v>182</v>
      </c>
      <c r="D34" s="69" t="s">
        <v>183</v>
      </c>
      <c r="E34" s="68">
        <v>44634</v>
      </c>
      <c r="F34" s="69" t="s">
        <v>823</v>
      </c>
      <c r="G34" s="69" t="s">
        <v>829</v>
      </c>
      <c r="H34" s="69">
        <v>1</v>
      </c>
      <c r="I34" s="69">
        <v>2</v>
      </c>
      <c r="J34" s="69">
        <v>410</v>
      </c>
      <c r="K34" s="69">
        <v>530</v>
      </c>
      <c r="L34" s="69">
        <v>528</v>
      </c>
      <c r="M34" s="186">
        <f t="shared" si="6"/>
        <v>1.1000000000000001</v>
      </c>
      <c r="N34" s="69">
        <f t="shared" si="7"/>
        <v>1</v>
      </c>
      <c r="O34" s="69">
        <v>2</v>
      </c>
      <c r="P34" s="69">
        <v>0</v>
      </c>
      <c r="Q34" s="69">
        <v>0</v>
      </c>
      <c r="R34" s="69">
        <v>120</v>
      </c>
      <c r="S34" s="69">
        <v>0</v>
      </c>
      <c r="T34" s="190">
        <v>6357542</v>
      </c>
      <c r="U34" s="190">
        <v>50000</v>
      </c>
      <c r="V34" s="190">
        <v>6307542</v>
      </c>
      <c r="W34" s="190">
        <v>6484969</v>
      </c>
      <c r="X34" s="190">
        <v>6447894</v>
      </c>
      <c r="Y34" s="190">
        <v>0</v>
      </c>
      <c r="Z34" s="190">
        <v>0</v>
      </c>
      <c r="AA34" s="190">
        <v>0</v>
      </c>
      <c r="AB34" s="190">
        <v>6447894</v>
      </c>
      <c r="AC34" s="190">
        <v>6320466</v>
      </c>
      <c r="AD34" s="186">
        <f t="shared" si="8"/>
        <v>1.002048975654859</v>
      </c>
      <c r="AE34" s="69">
        <f t="shared" si="9"/>
        <v>1</v>
      </c>
      <c r="AF34" s="190">
        <v>0</v>
      </c>
      <c r="AG34" s="190">
        <v>127428</v>
      </c>
      <c r="AH34" s="69">
        <v>46</v>
      </c>
      <c r="AI34" s="69">
        <v>31</v>
      </c>
      <c r="AJ34" s="69">
        <v>43</v>
      </c>
      <c r="AK34" s="69">
        <v>0</v>
      </c>
      <c r="AL34" s="80">
        <v>12925</v>
      </c>
      <c r="AM34" s="80">
        <v>0</v>
      </c>
      <c r="AN34" s="69">
        <v>0</v>
      </c>
      <c r="AO34" s="69">
        <v>0</v>
      </c>
      <c r="AP34" s="80">
        <v>0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127428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213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43</v>
      </c>
      <c r="CK34" s="69">
        <v>0</v>
      </c>
      <c r="CL34" s="80">
        <v>140352</v>
      </c>
      <c r="CM34" s="80">
        <v>0</v>
      </c>
      <c r="CN34" s="69" t="s">
        <v>590</v>
      </c>
      <c r="CO34" s="69" t="s">
        <v>591</v>
      </c>
      <c r="CP34" s="69" t="s">
        <v>570</v>
      </c>
      <c r="CQ34" s="69" t="s">
        <v>570</v>
      </c>
      <c r="CR34" s="69" t="s">
        <v>570</v>
      </c>
      <c r="CS34" s="69" t="s">
        <v>570</v>
      </c>
      <c r="CT34" s="68">
        <v>45344</v>
      </c>
      <c r="CU34" s="69" t="s">
        <v>823</v>
      </c>
      <c r="CV34" s="69" t="s">
        <v>824</v>
      </c>
      <c r="CW34" s="68" t="s">
        <v>168</v>
      </c>
      <c r="CX34" s="68">
        <v>45226</v>
      </c>
      <c r="CY34" s="69" t="s">
        <v>828</v>
      </c>
      <c r="CZ34" s="69" t="s">
        <v>824</v>
      </c>
      <c r="DA34" s="69" t="s">
        <v>169</v>
      </c>
      <c r="DB34" s="69">
        <v>4194626.6100000003</v>
      </c>
      <c r="DC34" s="69" t="s">
        <v>592</v>
      </c>
      <c r="DD34" s="69" t="s">
        <v>593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9" t="s">
        <v>129</v>
      </c>
      <c r="C35" s="69" t="s">
        <v>184</v>
      </c>
      <c r="D35" s="69" t="s">
        <v>185</v>
      </c>
      <c r="E35" s="68">
        <v>44819</v>
      </c>
      <c r="F35" s="69" t="s">
        <v>825</v>
      </c>
      <c r="G35" s="69" t="s">
        <v>827</v>
      </c>
      <c r="H35" s="69">
        <v>1</v>
      </c>
      <c r="I35" s="69">
        <v>3</v>
      </c>
      <c r="J35" s="69">
        <v>75</v>
      </c>
      <c r="K35" s="69">
        <v>75</v>
      </c>
      <c r="L35" s="69">
        <v>72</v>
      </c>
      <c r="M35" s="186">
        <f t="shared" si="6"/>
        <v>0.96</v>
      </c>
      <c r="N35" s="69">
        <f t="shared" si="7"/>
        <v>1</v>
      </c>
      <c r="O35" s="69">
        <v>3</v>
      </c>
      <c r="P35" s="69">
        <v>0</v>
      </c>
      <c r="Q35" s="69">
        <v>0</v>
      </c>
      <c r="R35" s="69">
        <v>0</v>
      </c>
      <c r="S35" s="69">
        <v>0</v>
      </c>
      <c r="T35" s="190">
        <v>289419</v>
      </c>
      <c r="U35" s="190">
        <v>14419</v>
      </c>
      <c r="V35" s="190">
        <v>275000</v>
      </c>
      <c r="W35" s="190">
        <v>311381</v>
      </c>
      <c r="X35" s="190">
        <v>315649</v>
      </c>
      <c r="Y35" s="190">
        <v>0</v>
      </c>
      <c r="Z35" s="190">
        <v>0</v>
      </c>
      <c r="AA35" s="190">
        <v>0</v>
      </c>
      <c r="AB35" s="190">
        <v>315649</v>
      </c>
      <c r="AC35" s="190">
        <v>315649</v>
      </c>
      <c r="AD35" s="186">
        <f t="shared" si="8"/>
        <v>1.1478145454545454</v>
      </c>
      <c r="AE35" s="69">
        <f t="shared" si="9"/>
        <v>0</v>
      </c>
      <c r="AF35" s="190">
        <v>0</v>
      </c>
      <c r="AG35" s="190">
        <v>21962</v>
      </c>
      <c r="AH35" s="69">
        <v>0</v>
      </c>
      <c r="AI35" s="69">
        <v>0</v>
      </c>
      <c r="AJ35" s="69">
        <v>0</v>
      </c>
      <c r="AK35" s="69">
        <v>0</v>
      </c>
      <c r="AL35" s="80">
        <v>6636</v>
      </c>
      <c r="AM35" s="80">
        <v>0</v>
      </c>
      <c r="AN35" s="69">
        <v>0</v>
      </c>
      <c r="AO35" s="69">
        <v>0</v>
      </c>
      <c r="AP35" s="80">
        <v>21962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213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28598</v>
      </c>
      <c r="CM35" s="80">
        <v>0</v>
      </c>
      <c r="CN35" s="69" t="s">
        <v>594</v>
      </c>
      <c r="CO35" s="69" t="s">
        <v>595</v>
      </c>
      <c r="CP35" s="69" t="s">
        <v>570</v>
      </c>
      <c r="CQ35" s="69" t="s">
        <v>570</v>
      </c>
      <c r="CR35" s="69" t="s">
        <v>570</v>
      </c>
      <c r="CS35" s="69" t="s">
        <v>570</v>
      </c>
      <c r="CT35" s="68">
        <v>45147</v>
      </c>
      <c r="CU35" s="69" t="s">
        <v>825</v>
      </c>
      <c r="CV35" s="69" t="s">
        <v>824</v>
      </c>
      <c r="CW35" s="68" t="s">
        <v>168</v>
      </c>
      <c r="CX35" s="68">
        <v>45014</v>
      </c>
      <c r="CY35" s="69" t="s">
        <v>823</v>
      </c>
      <c r="CZ35" s="69" t="s">
        <v>827</v>
      </c>
      <c r="DA35" s="69" t="s">
        <v>226</v>
      </c>
      <c r="DB35" s="69">
        <v>331704.75</v>
      </c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9" t="s">
        <v>129</v>
      </c>
      <c r="C36" s="69" t="s">
        <v>186</v>
      </c>
      <c r="D36" s="69" t="s">
        <v>187</v>
      </c>
      <c r="E36" s="68">
        <v>44973</v>
      </c>
      <c r="F36" s="69" t="s">
        <v>823</v>
      </c>
      <c r="G36" s="69" t="s">
        <v>827</v>
      </c>
      <c r="H36" s="69">
        <v>1</v>
      </c>
      <c r="I36" s="69">
        <v>2</v>
      </c>
      <c r="J36" s="69">
        <v>150</v>
      </c>
      <c r="K36" s="69">
        <v>197</v>
      </c>
      <c r="L36" s="69">
        <v>183</v>
      </c>
      <c r="M36" s="186">
        <f t="shared" si="6"/>
        <v>0.90666666666666662</v>
      </c>
      <c r="N36" s="69">
        <f t="shared" si="7"/>
        <v>1</v>
      </c>
      <c r="O36" s="69">
        <v>14</v>
      </c>
      <c r="P36" s="69">
        <v>0</v>
      </c>
      <c r="Q36" s="69">
        <v>0</v>
      </c>
      <c r="R36" s="69">
        <v>47</v>
      </c>
      <c r="S36" s="69">
        <v>0</v>
      </c>
      <c r="T36" s="190">
        <v>3191521</v>
      </c>
      <c r="U36" s="190">
        <v>50000</v>
      </c>
      <c r="V36" s="190">
        <v>3141521</v>
      </c>
      <c r="W36" s="190">
        <v>3202707</v>
      </c>
      <c r="X36" s="190">
        <v>3243015</v>
      </c>
      <c r="Y36" s="190">
        <v>0</v>
      </c>
      <c r="Z36" s="190">
        <v>0</v>
      </c>
      <c r="AA36" s="190">
        <v>0</v>
      </c>
      <c r="AB36" s="190">
        <v>3243015</v>
      </c>
      <c r="AC36" s="190">
        <v>3244009</v>
      </c>
      <c r="AD36" s="186">
        <f t="shared" si="8"/>
        <v>1.0326236876977744</v>
      </c>
      <c r="AE36" s="69">
        <f t="shared" si="9"/>
        <v>1</v>
      </c>
      <c r="AF36" s="190">
        <v>12179</v>
      </c>
      <c r="AG36" s="190">
        <v>11186</v>
      </c>
      <c r="AH36" s="69">
        <v>34</v>
      </c>
      <c r="AI36" s="69">
        <v>13</v>
      </c>
      <c r="AJ36" s="69">
        <v>0</v>
      </c>
      <c r="AK36" s="69">
        <v>0</v>
      </c>
      <c r="AL36" s="80">
        <v>0</v>
      </c>
      <c r="AM36" s="80">
        <v>0</v>
      </c>
      <c r="AN36" s="69">
        <v>0</v>
      </c>
      <c r="AO36" s="69">
        <v>0</v>
      </c>
      <c r="AP36" s="80">
        <v>14163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11186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213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0</v>
      </c>
      <c r="CL36" s="80">
        <v>25349</v>
      </c>
      <c r="CM36" s="80">
        <v>0</v>
      </c>
      <c r="CN36" s="69" t="s">
        <v>573</v>
      </c>
      <c r="CO36" s="69" t="s">
        <v>574</v>
      </c>
      <c r="CP36" s="69" t="s">
        <v>570</v>
      </c>
      <c r="CQ36" s="69" t="s">
        <v>570</v>
      </c>
      <c r="CR36" s="69" t="s">
        <v>570</v>
      </c>
      <c r="CS36" s="69" t="s">
        <v>570</v>
      </c>
      <c r="CT36" s="68">
        <v>45356</v>
      </c>
      <c r="CU36" s="69" t="s">
        <v>823</v>
      </c>
      <c r="CV36" s="69" t="s">
        <v>824</v>
      </c>
      <c r="CW36" s="68" t="s">
        <v>168</v>
      </c>
      <c r="CX36" s="68">
        <v>45282</v>
      </c>
      <c r="CY36" s="69" t="s">
        <v>828</v>
      </c>
      <c r="CZ36" s="69" t="s">
        <v>824</v>
      </c>
      <c r="DA36" s="69" t="s">
        <v>235</v>
      </c>
      <c r="DB36" s="69">
        <v>3232954.27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9" t="s">
        <v>129</v>
      </c>
      <c r="C37" s="69" t="s">
        <v>188</v>
      </c>
      <c r="D37" s="69" t="s">
        <v>189</v>
      </c>
      <c r="E37" s="68">
        <v>44868</v>
      </c>
      <c r="F37" s="69" t="s">
        <v>828</v>
      </c>
      <c r="G37" s="69" t="s">
        <v>827</v>
      </c>
      <c r="H37" s="69">
        <v>1</v>
      </c>
      <c r="I37" s="69">
        <v>2</v>
      </c>
      <c r="J37" s="69">
        <v>185</v>
      </c>
      <c r="K37" s="69">
        <v>216</v>
      </c>
      <c r="L37" s="69">
        <v>212</v>
      </c>
      <c r="M37" s="186">
        <f t="shared" si="6"/>
        <v>0.97837837837837838</v>
      </c>
      <c r="N37" s="69">
        <f t="shared" si="7"/>
        <v>1</v>
      </c>
      <c r="O37" s="69">
        <v>4</v>
      </c>
      <c r="P37" s="69">
        <v>0</v>
      </c>
      <c r="Q37" s="69">
        <v>0</v>
      </c>
      <c r="R37" s="69">
        <v>31</v>
      </c>
      <c r="S37" s="69">
        <v>0</v>
      </c>
      <c r="T37" s="190">
        <v>3919123</v>
      </c>
      <c r="U37" s="190">
        <v>50000</v>
      </c>
      <c r="V37" s="190">
        <v>3869123</v>
      </c>
      <c r="W37" s="190">
        <v>3942427</v>
      </c>
      <c r="X37" s="190">
        <v>4025522</v>
      </c>
      <c r="Y37" s="190">
        <v>0</v>
      </c>
      <c r="Z37" s="190">
        <v>0</v>
      </c>
      <c r="AA37" s="190">
        <v>0</v>
      </c>
      <c r="AB37" s="190">
        <v>4025522</v>
      </c>
      <c r="AC37" s="190">
        <v>3972960</v>
      </c>
      <c r="AD37" s="186">
        <f t="shared" si="8"/>
        <v>1.0268373478951174</v>
      </c>
      <c r="AE37" s="69">
        <f t="shared" si="9"/>
        <v>1</v>
      </c>
      <c r="AF37" s="190">
        <v>-46071</v>
      </c>
      <c r="AG37" s="190">
        <v>23303</v>
      </c>
      <c r="AH37" s="69">
        <v>22</v>
      </c>
      <c r="AI37" s="69">
        <v>9</v>
      </c>
      <c r="AJ37" s="69">
        <v>0</v>
      </c>
      <c r="AK37" s="69">
        <v>0</v>
      </c>
      <c r="AL37" s="80">
        <v>46573</v>
      </c>
      <c r="AM37" s="80">
        <v>0</v>
      </c>
      <c r="AN37" s="69">
        <v>0</v>
      </c>
      <c r="AO37" s="69">
        <v>0</v>
      </c>
      <c r="AP37" s="80">
        <v>16812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6491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213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0</v>
      </c>
      <c r="CK37" s="69">
        <v>0</v>
      </c>
      <c r="CL37" s="80">
        <v>69876</v>
      </c>
      <c r="CM37" s="80">
        <v>0</v>
      </c>
      <c r="CN37" s="69" t="s">
        <v>577</v>
      </c>
      <c r="CO37" s="69" t="s">
        <v>578</v>
      </c>
      <c r="CP37" s="69" t="s">
        <v>570</v>
      </c>
      <c r="CQ37" s="69" t="s">
        <v>570</v>
      </c>
      <c r="CR37" s="69" t="s">
        <v>570</v>
      </c>
      <c r="CS37" s="69" t="s">
        <v>570</v>
      </c>
      <c r="CT37" s="68">
        <v>45327</v>
      </c>
      <c r="CU37" s="69" t="s">
        <v>823</v>
      </c>
      <c r="CV37" s="69" t="s">
        <v>824</v>
      </c>
      <c r="CW37" s="68" t="s">
        <v>168</v>
      </c>
      <c r="CX37" s="68">
        <v>45225</v>
      </c>
      <c r="CY37" s="69" t="s">
        <v>828</v>
      </c>
      <c r="CZ37" s="69" t="s">
        <v>824</v>
      </c>
      <c r="DA37" s="69" t="s">
        <v>226</v>
      </c>
      <c r="DB37" s="69">
        <v>4631315.91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ht="12" customHeight="1" thickBot="1">
      <c r="B38" s="216"/>
      <c r="C38" s="216"/>
      <c r="D38" s="216"/>
      <c r="E38" s="68"/>
      <c r="F38" s="216"/>
      <c r="G38" s="216"/>
      <c r="H38" s="187"/>
      <c r="I38" s="217"/>
      <c r="J38" s="217"/>
      <c r="K38" s="217"/>
      <c r="L38" s="217"/>
      <c r="M38" s="140"/>
      <c r="N38" s="69"/>
      <c r="O38" s="217"/>
      <c r="P38" s="82"/>
      <c r="Q38" s="82"/>
      <c r="R38" s="217"/>
      <c r="S38" s="217"/>
      <c r="T38" s="218"/>
      <c r="U38" s="218"/>
      <c r="V38" s="218"/>
      <c r="W38" s="218"/>
      <c r="X38" s="218"/>
      <c r="Y38" s="190"/>
      <c r="Z38" s="190"/>
      <c r="AA38" s="190"/>
      <c r="AB38" s="190"/>
      <c r="AC38" s="190"/>
      <c r="AD38" s="140"/>
      <c r="AE38" s="69"/>
      <c r="AF38" s="190"/>
      <c r="AG38" s="190"/>
      <c r="AH38" s="82"/>
      <c r="AI38" s="82"/>
      <c r="AJ38" s="219"/>
      <c r="AK38" s="219"/>
      <c r="AL38" s="80"/>
      <c r="AM38" s="80"/>
      <c r="AN38" s="219"/>
      <c r="AO38" s="219"/>
      <c r="AP38" s="80"/>
      <c r="AQ38" s="80"/>
      <c r="AR38" s="219"/>
      <c r="AS38" s="219"/>
      <c r="AT38" s="80"/>
      <c r="AU38" s="80"/>
      <c r="AV38" s="219"/>
      <c r="AW38" s="219"/>
      <c r="AX38" s="80"/>
      <c r="AY38" s="80"/>
      <c r="AZ38" s="219"/>
      <c r="BA38" s="219"/>
      <c r="BB38" s="80"/>
      <c r="BC38" s="80"/>
      <c r="BD38" s="219"/>
      <c r="BE38" s="219"/>
      <c r="BF38" s="80"/>
      <c r="BG38" s="80"/>
      <c r="BH38" s="219"/>
      <c r="BI38" s="219"/>
      <c r="BJ38" s="80"/>
      <c r="BK38" s="80"/>
      <c r="BL38" s="219"/>
      <c r="BM38" s="219"/>
      <c r="BN38" s="80"/>
      <c r="BO38" s="80"/>
      <c r="BP38" s="219"/>
      <c r="BQ38" s="219"/>
      <c r="BR38" s="80"/>
      <c r="BS38" s="80"/>
      <c r="BT38" s="219"/>
      <c r="BU38" s="219"/>
      <c r="BV38" s="80"/>
      <c r="BW38" s="80"/>
      <c r="BX38" s="219"/>
      <c r="BY38" s="219"/>
      <c r="BZ38" s="80"/>
      <c r="CA38" s="80"/>
      <c r="CB38" s="219"/>
      <c r="CC38" s="219"/>
      <c r="CD38" s="80"/>
      <c r="CE38" s="80"/>
      <c r="CF38" s="219"/>
      <c r="CG38" s="219"/>
      <c r="CH38" s="80"/>
      <c r="CI38" s="80"/>
      <c r="CJ38" s="219"/>
      <c r="CK38" s="219"/>
      <c r="CL38" s="80"/>
      <c r="CM38" s="80"/>
      <c r="CN38" s="220"/>
      <c r="CO38" s="220"/>
      <c r="CP38" s="220"/>
      <c r="CQ38" s="220"/>
      <c r="CR38" s="220"/>
      <c r="CS38" s="220"/>
      <c r="CT38" s="68"/>
      <c r="CU38" s="216"/>
      <c r="CV38" s="216"/>
      <c r="CW38" s="68"/>
      <c r="CX38" s="68"/>
      <c r="CY38" s="216"/>
      <c r="CZ38" s="216"/>
      <c r="DA38" s="216"/>
      <c r="DB38" s="218"/>
      <c r="DC38" s="217"/>
      <c r="DD38" s="221"/>
    </row>
    <row r="39" spans="2:1477" s="6" customFormat="1" ht="24" customHeight="1" thickTop="1" thickBot="1">
      <c r="B39" s="245" t="s">
        <v>898</v>
      </c>
      <c r="C39" s="246"/>
      <c r="D39" s="247"/>
      <c r="E39" s="7"/>
      <c r="F39" s="8"/>
      <c r="G39" s="141">
        <f>IF(B26="","",ROWS(B26:B38)-1)</f>
        <v>12</v>
      </c>
      <c r="H39" s="9">
        <f>SUM(H26:H38)</f>
        <v>22</v>
      </c>
      <c r="I39" s="9">
        <f>SUM(I26:I38)</f>
        <v>30</v>
      </c>
      <c r="J39" s="9">
        <f>SUM(J26:J38)</f>
        <v>2612</v>
      </c>
      <c r="K39" s="9">
        <f>SUM(K26:K38)</f>
        <v>3866</v>
      </c>
      <c r="L39" s="9">
        <f>SUM(L26:L38)</f>
        <v>4031</v>
      </c>
      <c r="M39" s="142">
        <f>IF(G39="",0,N39/G39)</f>
        <v>0.83333333333333337</v>
      </c>
      <c r="N39" s="9">
        <f t="shared" ref="N39:AC39" si="10">SUM(N26:N38)</f>
        <v>10</v>
      </c>
      <c r="O39" s="9">
        <f t="shared" si="10"/>
        <v>-165</v>
      </c>
      <c r="P39" s="9">
        <f t="shared" si="10"/>
        <v>230</v>
      </c>
      <c r="Q39" s="9">
        <f t="shared" si="10"/>
        <v>0</v>
      </c>
      <c r="R39" s="9">
        <f t="shared" si="10"/>
        <v>794</v>
      </c>
      <c r="S39" s="9">
        <f t="shared" si="10"/>
        <v>460</v>
      </c>
      <c r="T39" s="11">
        <f t="shared" si="10"/>
        <v>43612259</v>
      </c>
      <c r="U39" s="11">
        <f t="shared" si="10"/>
        <v>606761</v>
      </c>
      <c r="V39" s="11">
        <f t="shared" si="10"/>
        <v>43005498</v>
      </c>
      <c r="W39" s="11">
        <f t="shared" si="10"/>
        <v>44681238</v>
      </c>
      <c r="X39" s="11">
        <f t="shared" si="10"/>
        <v>44336305</v>
      </c>
      <c r="Y39" s="11">
        <f t="shared" si="10"/>
        <v>-195268</v>
      </c>
      <c r="Z39" s="11">
        <f t="shared" si="10"/>
        <v>100000</v>
      </c>
      <c r="AA39" s="11">
        <f t="shared" si="10"/>
        <v>-95268</v>
      </c>
      <c r="AB39" s="11">
        <f t="shared" si="10"/>
        <v>44241038</v>
      </c>
      <c r="AC39" s="11">
        <f t="shared" si="10"/>
        <v>44737032</v>
      </c>
      <c r="AD39" s="142">
        <f>IF(G39="",0,AE39/G39)</f>
        <v>0.66666666666666663</v>
      </c>
      <c r="AE39" s="145">
        <f t="shared" ref="AE39:CM39" si="11">SUM(AE26:AE38)</f>
        <v>8</v>
      </c>
      <c r="AF39" s="11">
        <f t="shared" si="11"/>
        <v>963580</v>
      </c>
      <c r="AG39" s="11">
        <f t="shared" si="11"/>
        <v>1068979</v>
      </c>
      <c r="AH39" s="145">
        <f t="shared" si="11"/>
        <v>694</v>
      </c>
      <c r="AI39" s="145">
        <f t="shared" si="11"/>
        <v>237</v>
      </c>
      <c r="AJ39" s="145">
        <f t="shared" si="11"/>
        <v>55</v>
      </c>
      <c r="AK39" s="145">
        <f t="shared" si="11"/>
        <v>71</v>
      </c>
      <c r="AL39" s="11">
        <f t="shared" si="11"/>
        <v>442780</v>
      </c>
      <c r="AM39" s="11">
        <f t="shared" si="11"/>
        <v>0</v>
      </c>
      <c r="AN39" s="145">
        <f t="shared" si="11"/>
        <v>5</v>
      </c>
      <c r="AO39" s="145">
        <f t="shared" si="11"/>
        <v>84</v>
      </c>
      <c r="AP39" s="11">
        <f t="shared" si="11"/>
        <v>387527</v>
      </c>
      <c r="AQ39" s="11">
        <f t="shared" si="11"/>
        <v>28153</v>
      </c>
      <c r="AR39" s="145">
        <f t="shared" si="11"/>
        <v>0</v>
      </c>
      <c r="AS39" s="145">
        <f t="shared" si="11"/>
        <v>0</v>
      </c>
      <c r="AT39" s="11">
        <f t="shared" si="11"/>
        <v>0</v>
      </c>
      <c r="AU39" s="11">
        <f t="shared" si="11"/>
        <v>0</v>
      </c>
      <c r="AV39" s="145">
        <f t="shared" si="11"/>
        <v>0</v>
      </c>
      <c r="AW39" s="145">
        <f t="shared" si="11"/>
        <v>0</v>
      </c>
      <c r="AX39" s="11">
        <f t="shared" si="11"/>
        <v>0</v>
      </c>
      <c r="AY39" s="11">
        <f t="shared" si="11"/>
        <v>0</v>
      </c>
      <c r="AZ39" s="145">
        <f t="shared" si="11"/>
        <v>0</v>
      </c>
      <c r="BA39" s="145">
        <f t="shared" si="11"/>
        <v>0</v>
      </c>
      <c r="BB39" s="11">
        <f t="shared" si="11"/>
        <v>0</v>
      </c>
      <c r="BC39" s="11">
        <f t="shared" si="11"/>
        <v>0</v>
      </c>
      <c r="BD39" s="145">
        <f t="shared" si="11"/>
        <v>0</v>
      </c>
      <c r="BE39" s="145">
        <f t="shared" si="11"/>
        <v>0</v>
      </c>
      <c r="BF39" s="11">
        <f t="shared" si="11"/>
        <v>519337</v>
      </c>
      <c r="BG39" s="11">
        <f t="shared" si="11"/>
        <v>0</v>
      </c>
      <c r="BH39" s="145">
        <f t="shared" si="11"/>
        <v>0</v>
      </c>
      <c r="BI39" s="145">
        <f t="shared" si="11"/>
        <v>0</v>
      </c>
      <c r="BJ39" s="11">
        <f t="shared" si="11"/>
        <v>21391</v>
      </c>
      <c r="BK39" s="11">
        <f t="shared" si="11"/>
        <v>0</v>
      </c>
      <c r="BL39" s="145">
        <f t="shared" si="11"/>
        <v>0</v>
      </c>
      <c r="BM39" s="145">
        <f t="shared" si="11"/>
        <v>0</v>
      </c>
      <c r="BN39" s="11">
        <f t="shared" si="11"/>
        <v>0</v>
      </c>
      <c r="BO39" s="11">
        <f t="shared" si="11"/>
        <v>0</v>
      </c>
      <c r="BP39" s="145">
        <f t="shared" si="11"/>
        <v>45</v>
      </c>
      <c r="BQ39" s="145">
        <f t="shared" si="11"/>
        <v>245</v>
      </c>
      <c r="BR39" s="11">
        <f t="shared" si="11"/>
        <v>192548</v>
      </c>
      <c r="BS39" s="11">
        <f t="shared" si="11"/>
        <v>0</v>
      </c>
      <c r="BT39" s="145">
        <f t="shared" si="11"/>
        <v>0</v>
      </c>
      <c r="BU39" s="145">
        <f t="shared" si="11"/>
        <v>0</v>
      </c>
      <c r="BV39" s="11">
        <f t="shared" si="11"/>
        <v>0</v>
      </c>
      <c r="BW39" s="11">
        <f t="shared" si="11"/>
        <v>0</v>
      </c>
      <c r="BX39" s="145">
        <f t="shared" si="11"/>
        <v>0</v>
      </c>
      <c r="BY39" s="145">
        <f t="shared" si="11"/>
        <v>0</v>
      </c>
      <c r="BZ39" s="11">
        <f t="shared" si="11"/>
        <v>0</v>
      </c>
      <c r="CA39" s="11">
        <f t="shared" si="11"/>
        <v>0</v>
      </c>
      <c r="CB39" s="145">
        <f t="shared" si="11"/>
        <v>0</v>
      </c>
      <c r="CC39" s="145">
        <f t="shared" si="11"/>
        <v>60</v>
      </c>
      <c r="CD39" s="11">
        <f t="shared" si="11"/>
        <v>0</v>
      </c>
      <c r="CE39" s="11">
        <f t="shared" si="11"/>
        <v>0</v>
      </c>
      <c r="CF39" s="145">
        <f t="shared" si="11"/>
        <v>0</v>
      </c>
      <c r="CG39" s="145">
        <f t="shared" si="11"/>
        <v>0</v>
      </c>
      <c r="CH39" s="11">
        <f t="shared" si="11"/>
        <v>-260734</v>
      </c>
      <c r="CI39" s="11">
        <f t="shared" si="11"/>
        <v>0</v>
      </c>
      <c r="CJ39" s="145">
        <f t="shared" si="11"/>
        <v>105</v>
      </c>
      <c r="CK39" s="145">
        <f t="shared" si="11"/>
        <v>460</v>
      </c>
      <c r="CL39" s="11">
        <f t="shared" si="11"/>
        <v>1302847</v>
      </c>
      <c r="CM39" s="11">
        <f t="shared" si="11"/>
        <v>28153</v>
      </c>
      <c r="CN39" s="13"/>
      <c r="CO39" s="13"/>
      <c r="CP39" s="13"/>
      <c r="CQ39" s="13"/>
      <c r="CR39" s="13"/>
      <c r="CS39" s="13"/>
      <c r="CT39" s="7"/>
      <c r="CU39" s="8"/>
      <c r="CV39" s="8"/>
      <c r="CW39" s="7"/>
      <c r="CX39" s="7"/>
      <c r="CY39" s="8"/>
      <c r="CZ39" s="8"/>
      <c r="DA39" s="8"/>
      <c r="DB39" s="11"/>
      <c r="DC39" s="13"/>
      <c r="DD39" s="15"/>
    </row>
    <row r="40" spans="2:1477" s="6" customFormat="1" ht="24" customHeight="1" thickTop="1">
      <c r="B40" s="260" t="s">
        <v>32</v>
      </c>
      <c r="C40" s="261"/>
      <c r="D40" s="262"/>
      <c r="E40" s="110"/>
      <c r="F40" s="111"/>
      <c r="G40" s="112">
        <f t="shared" ref="G40:L40" si="12">SUM(G39,G25)</f>
        <v>33</v>
      </c>
      <c r="H40" s="112">
        <f t="shared" si="12"/>
        <v>58</v>
      </c>
      <c r="I40" s="112">
        <f t="shared" si="12"/>
        <v>105</v>
      </c>
      <c r="J40" s="112">
        <f t="shared" si="12"/>
        <v>7436</v>
      </c>
      <c r="K40" s="112">
        <f t="shared" si="12"/>
        <v>11647</v>
      </c>
      <c r="L40" s="112">
        <f t="shared" si="12"/>
        <v>12145</v>
      </c>
      <c r="M40" s="142">
        <f>IF(G40=0,0,N40/G40)</f>
        <v>0.72727272727272729</v>
      </c>
      <c r="N40" s="112">
        <f t="shared" ref="N40:AC40" si="13">SUM(N39,N25)</f>
        <v>24</v>
      </c>
      <c r="O40" s="112">
        <f t="shared" si="13"/>
        <v>-498</v>
      </c>
      <c r="P40" s="113">
        <f t="shared" si="13"/>
        <v>691</v>
      </c>
      <c r="Q40" s="113">
        <f t="shared" si="13"/>
        <v>0</v>
      </c>
      <c r="R40" s="112">
        <f t="shared" si="13"/>
        <v>3083</v>
      </c>
      <c r="S40" s="112">
        <f t="shared" si="13"/>
        <v>1128</v>
      </c>
      <c r="T40" s="114">
        <f t="shared" si="13"/>
        <v>143959725</v>
      </c>
      <c r="U40" s="114">
        <f t="shared" si="13"/>
        <v>1689612</v>
      </c>
      <c r="V40" s="114">
        <f t="shared" si="13"/>
        <v>142270113</v>
      </c>
      <c r="W40" s="114">
        <f t="shared" si="13"/>
        <v>149054894</v>
      </c>
      <c r="X40" s="114">
        <f t="shared" si="13"/>
        <v>148204089</v>
      </c>
      <c r="Y40" s="114">
        <f t="shared" si="13"/>
        <v>-302125</v>
      </c>
      <c r="Z40" s="114">
        <f t="shared" si="13"/>
        <v>100000</v>
      </c>
      <c r="AA40" s="114">
        <f t="shared" si="13"/>
        <v>-202125</v>
      </c>
      <c r="AB40" s="114">
        <f t="shared" si="13"/>
        <v>148001965</v>
      </c>
      <c r="AC40" s="114">
        <f t="shared" si="13"/>
        <v>150015775</v>
      </c>
      <c r="AD40" s="142">
        <f>IF(G40=0,0,AE40/G40)</f>
        <v>0.72727272727272729</v>
      </c>
      <c r="AE40" s="144">
        <f t="shared" ref="AE40:CM40" si="14">SUM(AE39,AE25)</f>
        <v>24</v>
      </c>
      <c r="AF40" s="114">
        <f t="shared" si="14"/>
        <v>4681815</v>
      </c>
      <c r="AG40" s="114">
        <f t="shared" si="14"/>
        <v>5095168</v>
      </c>
      <c r="AH40" s="144">
        <f t="shared" si="14"/>
        <v>2700</v>
      </c>
      <c r="AI40" s="144">
        <f t="shared" si="14"/>
        <v>697</v>
      </c>
      <c r="AJ40" s="144">
        <f t="shared" si="14"/>
        <v>62</v>
      </c>
      <c r="AK40" s="144">
        <f t="shared" si="14"/>
        <v>237</v>
      </c>
      <c r="AL40" s="114">
        <f t="shared" si="14"/>
        <v>1741994</v>
      </c>
      <c r="AM40" s="114">
        <f t="shared" si="14"/>
        <v>174650</v>
      </c>
      <c r="AN40" s="144">
        <f t="shared" si="14"/>
        <v>86</v>
      </c>
      <c r="AO40" s="144">
        <f t="shared" si="14"/>
        <v>180</v>
      </c>
      <c r="AP40" s="114">
        <f t="shared" si="14"/>
        <v>2252837</v>
      </c>
      <c r="AQ40" s="114">
        <f t="shared" si="14"/>
        <v>284541</v>
      </c>
      <c r="AR40" s="144">
        <f t="shared" si="14"/>
        <v>0</v>
      </c>
      <c r="AS40" s="144">
        <f t="shared" si="14"/>
        <v>0</v>
      </c>
      <c r="AT40" s="114">
        <f t="shared" si="14"/>
        <v>0</v>
      </c>
      <c r="AU40" s="114">
        <f t="shared" si="14"/>
        <v>0</v>
      </c>
      <c r="AV40" s="144">
        <f t="shared" si="14"/>
        <v>0</v>
      </c>
      <c r="AW40" s="144">
        <f t="shared" si="14"/>
        <v>0</v>
      </c>
      <c r="AX40" s="114">
        <f t="shared" si="14"/>
        <v>0</v>
      </c>
      <c r="AY40" s="114">
        <f t="shared" si="14"/>
        <v>0</v>
      </c>
      <c r="AZ40" s="115">
        <f t="shared" si="14"/>
        <v>0</v>
      </c>
      <c r="BA40" s="115">
        <f t="shared" si="14"/>
        <v>0</v>
      </c>
      <c r="BB40" s="114">
        <f t="shared" si="14"/>
        <v>0</v>
      </c>
      <c r="BC40" s="114">
        <f t="shared" si="14"/>
        <v>0</v>
      </c>
      <c r="BD40" s="115">
        <f t="shared" si="14"/>
        <v>0</v>
      </c>
      <c r="BE40" s="115">
        <f t="shared" si="14"/>
        <v>0</v>
      </c>
      <c r="BF40" s="114">
        <f t="shared" si="14"/>
        <v>619024</v>
      </c>
      <c r="BG40" s="114">
        <f t="shared" si="14"/>
        <v>3140</v>
      </c>
      <c r="BH40" s="115">
        <f t="shared" si="14"/>
        <v>0</v>
      </c>
      <c r="BI40" s="115">
        <f t="shared" si="14"/>
        <v>0</v>
      </c>
      <c r="BJ40" s="114">
        <f t="shared" si="14"/>
        <v>40565</v>
      </c>
      <c r="BK40" s="114">
        <f t="shared" si="14"/>
        <v>0</v>
      </c>
      <c r="BL40" s="115">
        <f t="shared" si="14"/>
        <v>0</v>
      </c>
      <c r="BM40" s="115">
        <f t="shared" si="14"/>
        <v>0</v>
      </c>
      <c r="BN40" s="114">
        <f t="shared" si="14"/>
        <v>0</v>
      </c>
      <c r="BO40" s="114">
        <f t="shared" si="14"/>
        <v>0</v>
      </c>
      <c r="BP40" s="115">
        <f t="shared" si="14"/>
        <v>631</v>
      </c>
      <c r="BQ40" s="115">
        <f t="shared" si="14"/>
        <v>683</v>
      </c>
      <c r="BR40" s="114">
        <f t="shared" si="14"/>
        <v>1349948</v>
      </c>
      <c r="BS40" s="114">
        <f t="shared" si="14"/>
        <v>0</v>
      </c>
      <c r="BT40" s="115">
        <f t="shared" si="14"/>
        <v>0</v>
      </c>
      <c r="BU40" s="115">
        <f t="shared" si="14"/>
        <v>0</v>
      </c>
      <c r="BV40" s="114">
        <f t="shared" si="14"/>
        <v>0</v>
      </c>
      <c r="BW40" s="114">
        <f t="shared" si="14"/>
        <v>0</v>
      </c>
      <c r="BX40" s="115">
        <f t="shared" si="14"/>
        <v>27</v>
      </c>
      <c r="BY40" s="115">
        <f t="shared" si="14"/>
        <v>0</v>
      </c>
      <c r="BZ40" s="114">
        <f t="shared" si="14"/>
        <v>69462</v>
      </c>
      <c r="CA40" s="114">
        <f t="shared" si="14"/>
        <v>88730</v>
      </c>
      <c r="CB40" s="115">
        <f t="shared" si="14"/>
        <v>0</v>
      </c>
      <c r="CC40" s="115">
        <f t="shared" si="14"/>
        <v>60</v>
      </c>
      <c r="CD40" s="114">
        <f t="shared" si="14"/>
        <v>0</v>
      </c>
      <c r="CE40" s="114">
        <f t="shared" si="14"/>
        <v>0</v>
      </c>
      <c r="CF40" s="115">
        <f t="shared" si="14"/>
        <v>25</v>
      </c>
      <c r="CG40" s="115">
        <f t="shared" si="14"/>
        <v>0</v>
      </c>
      <c r="CH40" s="114">
        <f t="shared" si="14"/>
        <v>-547934</v>
      </c>
      <c r="CI40" s="114">
        <f t="shared" si="14"/>
        <v>0</v>
      </c>
      <c r="CJ40" s="115">
        <f t="shared" si="14"/>
        <v>831</v>
      </c>
      <c r="CK40" s="115">
        <f t="shared" si="14"/>
        <v>1160</v>
      </c>
      <c r="CL40" s="114">
        <f t="shared" si="14"/>
        <v>5525899</v>
      </c>
      <c r="CM40" s="114">
        <f t="shared" si="14"/>
        <v>551061</v>
      </c>
      <c r="CN40" s="116"/>
      <c r="CO40" s="116"/>
      <c r="CP40" s="116"/>
      <c r="CQ40" s="116"/>
      <c r="CR40" s="116"/>
      <c r="CS40" s="116"/>
      <c r="CT40" s="110"/>
      <c r="CU40" s="111"/>
      <c r="CV40" s="111"/>
      <c r="CW40" s="110"/>
      <c r="CX40" s="110"/>
      <c r="CY40" s="111"/>
      <c r="CZ40" s="111"/>
      <c r="DA40" s="111"/>
      <c r="DB40" s="114"/>
      <c r="DC40" s="116"/>
      <c r="DD40" s="116"/>
    </row>
    <row r="41" spans="2:1477" s="69" customFormat="1">
      <c r="B41" s="67" t="s">
        <v>0</v>
      </c>
      <c r="C41" s="67" t="s">
        <v>231</v>
      </c>
      <c r="D41" s="67" t="s">
        <v>232</v>
      </c>
      <c r="E41" s="68">
        <v>43243</v>
      </c>
      <c r="F41" s="67" t="s">
        <v>821</v>
      </c>
      <c r="G41" s="67" t="s">
        <v>832</v>
      </c>
      <c r="H41" s="187">
        <v>1</v>
      </c>
      <c r="I41" s="69">
        <v>2</v>
      </c>
      <c r="J41" s="69">
        <v>550</v>
      </c>
      <c r="K41" s="69">
        <v>719</v>
      </c>
      <c r="L41" s="69">
        <v>968</v>
      </c>
      <c r="M41" s="186">
        <f>IF(J41 = 0,0,(L41-AH41-AI41)/J41)</f>
        <v>1.4527272727272726</v>
      </c>
      <c r="N41" s="69">
        <f>IF(G41&lt;&gt;"",IF(M41&lt;=1.2,1,0),0)</f>
        <v>0</v>
      </c>
      <c r="O41" s="69">
        <v>-249</v>
      </c>
      <c r="P41" s="69">
        <v>249</v>
      </c>
      <c r="Q41" s="69">
        <v>0</v>
      </c>
      <c r="R41" s="69">
        <v>169</v>
      </c>
      <c r="S41" s="69">
        <v>0</v>
      </c>
      <c r="T41" s="190">
        <v>11717625</v>
      </c>
      <c r="U41" s="190">
        <v>120</v>
      </c>
      <c r="V41" s="190">
        <v>11717505</v>
      </c>
      <c r="W41" s="190">
        <v>11666748</v>
      </c>
      <c r="X41" s="190">
        <v>11573612</v>
      </c>
      <c r="Y41" s="190">
        <v>-1206768</v>
      </c>
      <c r="Z41" s="190">
        <v>0</v>
      </c>
      <c r="AA41" s="190">
        <v>-1206768</v>
      </c>
      <c r="AB41" s="190">
        <v>10366844</v>
      </c>
      <c r="AC41" s="190">
        <v>10334162</v>
      </c>
      <c r="AD41" s="186">
        <f>IF(V41=0,0,AC41/V41)</f>
        <v>0.88194218820474157</v>
      </c>
      <c r="AE41" s="69">
        <f>IF(AD41 &lt;=1.1,1,0)</f>
        <v>1</v>
      </c>
      <c r="AF41" s="190">
        <v>-32682</v>
      </c>
      <c r="AG41" s="190">
        <v>-50877</v>
      </c>
      <c r="AH41" s="69">
        <v>123</v>
      </c>
      <c r="AI41" s="69">
        <v>46</v>
      </c>
      <c r="AJ41" s="69">
        <v>0</v>
      </c>
      <c r="AK41" s="69">
        <v>0</v>
      </c>
      <c r="AL41" s="80">
        <v>18000</v>
      </c>
      <c r="AM41" s="80">
        <v>0</v>
      </c>
      <c r="AN41" s="69">
        <v>0</v>
      </c>
      <c r="AO41" s="69">
        <v>0</v>
      </c>
      <c r="AP41" s="80">
        <v>0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-68877</v>
      </c>
      <c r="CI41" s="80">
        <v>0</v>
      </c>
      <c r="CJ41" s="69">
        <v>0</v>
      </c>
      <c r="CK41" s="69">
        <v>0</v>
      </c>
      <c r="CL41" s="80">
        <v>-50877</v>
      </c>
      <c r="CM41" s="80">
        <v>0</v>
      </c>
      <c r="CN41" s="67" t="s">
        <v>626</v>
      </c>
      <c r="CO41" s="67" t="s">
        <v>627</v>
      </c>
      <c r="CP41" s="67" t="s">
        <v>570</v>
      </c>
      <c r="CQ41" s="67" t="s">
        <v>570</v>
      </c>
      <c r="CR41" s="67" t="s">
        <v>570</v>
      </c>
      <c r="CS41" s="67" t="s">
        <v>570</v>
      </c>
      <c r="CT41" s="68">
        <v>45154</v>
      </c>
      <c r="CU41" s="67" t="s">
        <v>825</v>
      </c>
      <c r="CV41" s="67" t="s">
        <v>824</v>
      </c>
      <c r="CW41" s="68" t="s">
        <v>168</v>
      </c>
      <c r="CX41" s="68">
        <v>44319</v>
      </c>
      <c r="CY41" s="67" t="s">
        <v>821</v>
      </c>
      <c r="CZ41" s="67" t="s">
        <v>822</v>
      </c>
      <c r="DA41" s="67" t="s">
        <v>833</v>
      </c>
      <c r="DB41" s="81">
        <v>12539660.43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0</v>
      </c>
      <c r="C42" s="67" t="s">
        <v>233</v>
      </c>
      <c r="D42" s="67" t="s">
        <v>234</v>
      </c>
      <c r="E42" s="68">
        <v>43439</v>
      </c>
      <c r="F42" s="67" t="s">
        <v>828</v>
      </c>
      <c r="G42" s="67" t="s">
        <v>834</v>
      </c>
      <c r="H42" s="187">
        <v>1</v>
      </c>
      <c r="I42" s="69">
        <v>5</v>
      </c>
      <c r="J42" s="69">
        <v>300</v>
      </c>
      <c r="K42" s="69">
        <v>737</v>
      </c>
      <c r="L42" s="69">
        <v>737</v>
      </c>
      <c r="M42" s="186">
        <f t="shared" ref="M42:M80" si="15">IF(J42 = 0,0,(L42-AH42-AI42)/J42)</f>
        <v>1.8533333333333333</v>
      </c>
      <c r="N42" s="69">
        <f t="shared" ref="N42:N80" si="16">IF(G42&lt;&gt;"",IF(M42&lt;=1.2,1,0),0)</f>
        <v>0</v>
      </c>
      <c r="O42" s="69">
        <v>0</v>
      </c>
      <c r="P42" s="69">
        <v>0</v>
      </c>
      <c r="Q42" s="69">
        <v>0</v>
      </c>
      <c r="R42" s="69">
        <v>181</v>
      </c>
      <c r="S42" s="69">
        <v>256</v>
      </c>
      <c r="T42" s="190">
        <v>7294444</v>
      </c>
      <c r="U42" s="190">
        <v>68754</v>
      </c>
      <c r="V42" s="190">
        <v>7225690</v>
      </c>
      <c r="W42" s="190">
        <v>7636147</v>
      </c>
      <c r="X42" s="190">
        <v>7798283</v>
      </c>
      <c r="Y42" s="190">
        <v>0</v>
      </c>
      <c r="Z42" s="190">
        <v>0</v>
      </c>
      <c r="AA42" s="190">
        <v>0</v>
      </c>
      <c r="AB42" s="190">
        <v>7798283</v>
      </c>
      <c r="AC42" s="190">
        <v>7754246</v>
      </c>
      <c r="AD42" s="186">
        <f t="shared" ref="AD42:AD80" si="17">IF(V42=0,0,AC42/V42)</f>
        <v>1.0731495538834352</v>
      </c>
      <c r="AE42" s="69">
        <f t="shared" ref="AE42:AE80" si="18">IF(AD42 &lt;=1.1,1,0)</f>
        <v>1</v>
      </c>
      <c r="AF42" s="190">
        <v>-44037</v>
      </c>
      <c r="AG42" s="190">
        <v>341703</v>
      </c>
      <c r="AH42" s="69">
        <v>85</v>
      </c>
      <c r="AI42" s="69">
        <v>96</v>
      </c>
      <c r="AJ42" s="69">
        <v>0</v>
      </c>
      <c r="AK42" s="69">
        <v>27</v>
      </c>
      <c r="AL42" s="80">
        <v>92502</v>
      </c>
      <c r="AM42" s="80">
        <v>0</v>
      </c>
      <c r="AN42" s="69">
        <v>0</v>
      </c>
      <c r="AO42" s="69">
        <v>229</v>
      </c>
      <c r="AP42" s="80">
        <v>220039</v>
      </c>
      <c r="AQ42" s="80">
        <v>17548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4989</v>
      </c>
      <c r="BG42" s="80">
        <v>0</v>
      </c>
      <c r="BH42" s="69">
        <v>0</v>
      </c>
      <c r="BI42" s="69">
        <v>0</v>
      </c>
      <c r="BJ42" s="80">
        <v>6525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6050</v>
      </c>
      <c r="CA42" s="80">
        <v>6050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256</v>
      </c>
      <c r="CL42" s="80">
        <v>330105</v>
      </c>
      <c r="CM42" s="80">
        <v>23598</v>
      </c>
      <c r="CN42" s="67" t="s">
        <v>628</v>
      </c>
      <c r="CO42" s="67" t="s">
        <v>629</v>
      </c>
      <c r="CP42" s="67" t="s">
        <v>570</v>
      </c>
      <c r="CQ42" s="67" t="s">
        <v>570</v>
      </c>
      <c r="CR42" s="67" t="s">
        <v>570</v>
      </c>
      <c r="CS42" s="67" t="s">
        <v>570</v>
      </c>
      <c r="CT42" s="68">
        <v>45156</v>
      </c>
      <c r="CU42" s="67" t="s">
        <v>825</v>
      </c>
      <c r="CV42" s="67" t="s">
        <v>824</v>
      </c>
      <c r="CW42" s="68" t="s">
        <v>168</v>
      </c>
      <c r="CX42" s="68">
        <v>44364</v>
      </c>
      <c r="CY42" s="67" t="s">
        <v>821</v>
      </c>
      <c r="CZ42" s="67" t="s">
        <v>822</v>
      </c>
      <c r="DA42" s="67" t="s">
        <v>835</v>
      </c>
      <c r="DB42" s="81">
        <v>7079691.7800000003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236</v>
      </c>
      <c r="D43" s="67" t="s">
        <v>237</v>
      </c>
      <c r="E43" s="68">
        <v>43733</v>
      </c>
      <c r="F43" s="67" t="s">
        <v>825</v>
      </c>
      <c r="G43" s="67" t="s">
        <v>826</v>
      </c>
      <c r="H43" s="187">
        <v>3</v>
      </c>
      <c r="I43" s="69">
        <v>10</v>
      </c>
      <c r="J43" s="69">
        <v>600</v>
      </c>
      <c r="K43" s="69">
        <v>1149</v>
      </c>
      <c r="L43" s="69">
        <v>1149</v>
      </c>
      <c r="M43" s="186">
        <f t="shared" si="15"/>
        <v>1.34</v>
      </c>
      <c r="N43" s="69">
        <f t="shared" si="16"/>
        <v>0</v>
      </c>
      <c r="O43" s="69">
        <v>0</v>
      </c>
      <c r="P43" s="69">
        <v>0</v>
      </c>
      <c r="Q43" s="69">
        <v>0</v>
      </c>
      <c r="R43" s="69">
        <v>265</v>
      </c>
      <c r="S43" s="69">
        <v>284</v>
      </c>
      <c r="T43" s="190">
        <v>11950705</v>
      </c>
      <c r="U43" s="190">
        <v>126323</v>
      </c>
      <c r="V43" s="190">
        <v>11824382</v>
      </c>
      <c r="W43" s="190">
        <v>12606239</v>
      </c>
      <c r="X43" s="190">
        <v>12535468</v>
      </c>
      <c r="Y43" s="190">
        <v>0</v>
      </c>
      <c r="Z43" s="190">
        <v>0</v>
      </c>
      <c r="AA43" s="190">
        <v>0</v>
      </c>
      <c r="AB43" s="190">
        <v>12535468</v>
      </c>
      <c r="AC43" s="190">
        <v>12707911</v>
      </c>
      <c r="AD43" s="186">
        <f t="shared" si="17"/>
        <v>1.0747209452468636</v>
      </c>
      <c r="AE43" s="69">
        <f t="shared" si="18"/>
        <v>1</v>
      </c>
      <c r="AF43" s="190">
        <v>309266</v>
      </c>
      <c r="AG43" s="190">
        <v>655533</v>
      </c>
      <c r="AH43" s="69">
        <v>237</v>
      </c>
      <c r="AI43" s="69">
        <v>108</v>
      </c>
      <c r="AJ43" s="69">
        <v>0</v>
      </c>
      <c r="AK43" s="69">
        <v>39</v>
      </c>
      <c r="AL43" s="80">
        <v>488108</v>
      </c>
      <c r="AM43" s="80">
        <v>0</v>
      </c>
      <c r="AN43" s="69">
        <v>0</v>
      </c>
      <c r="AO43" s="69">
        <v>59</v>
      </c>
      <c r="AP43" s="80">
        <v>227908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5974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80</v>
      </c>
      <c r="BR43" s="80">
        <v>4468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27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205</v>
      </c>
      <c r="CL43" s="80">
        <v>726457</v>
      </c>
      <c r="CM43" s="80">
        <v>0</v>
      </c>
      <c r="CN43" s="67" t="s">
        <v>630</v>
      </c>
      <c r="CO43" s="67" t="s">
        <v>631</v>
      </c>
      <c r="CP43" s="67" t="s">
        <v>570</v>
      </c>
      <c r="CQ43" s="67" t="s">
        <v>570</v>
      </c>
      <c r="CR43" s="67" t="s">
        <v>570</v>
      </c>
      <c r="CS43" s="67" t="s">
        <v>570</v>
      </c>
      <c r="CT43" s="68">
        <v>45197</v>
      </c>
      <c r="CU43" s="67" t="s">
        <v>825</v>
      </c>
      <c r="CV43" s="67" t="s">
        <v>824</v>
      </c>
      <c r="CW43" s="68" t="s">
        <v>168</v>
      </c>
      <c r="CX43" s="68">
        <v>44984</v>
      </c>
      <c r="CY43" s="67" t="s">
        <v>823</v>
      </c>
      <c r="CZ43" s="67" t="s">
        <v>827</v>
      </c>
      <c r="DA43" s="67" t="s">
        <v>465</v>
      </c>
      <c r="DB43" s="81">
        <v>11844644.470000001</v>
      </c>
      <c r="DC43" s="67"/>
      <c r="DD43" s="67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238</v>
      </c>
      <c r="D44" s="67" t="s">
        <v>239</v>
      </c>
      <c r="E44" s="68">
        <v>43971</v>
      </c>
      <c r="F44" s="67" t="s">
        <v>821</v>
      </c>
      <c r="G44" s="67" t="s">
        <v>826</v>
      </c>
      <c r="H44" s="187">
        <v>1</v>
      </c>
      <c r="I44" s="69">
        <v>1</v>
      </c>
      <c r="J44" s="69">
        <v>400</v>
      </c>
      <c r="K44" s="69">
        <v>665</v>
      </c>
      <c r="L44" s="69">
        <v>665</v>
      </c>
      <c r="M44" s="186">
        <f t="shared" si="15"/>
        <v>1.2725</v>
      </c>
      <c r="N44" s="69">
        <f t="shared" si="16"/>
        <v>0</v>
      </c>
      <c r="O44" s="69">
        <v>0</v>
      </c>
      <c r="P44" s="69">
        <v>0</v>
      </c>
      <c r="Q44" s="69">
        <v>0</v>
      </c>
      <c r="R44" s="69">
        <v>265</v>
      </c>
      <c r="S44" s="69">
        <v>0</v>
      </c>
      <c r="T44" s="190">
        <v>8709827</v>
      </c>
      <c r="U44" s="190">
        <v>101684</v>
      </c>
      <c r="V44" s="190">
        <v>8608142</v>
      </c>
      <c r="W44" s="190">
        <v>8796925</v>
      </c>
      <c r="X44" s="190">
        <v>9184283</v>
      </c>
      <c r="Y44" s="190">
        <v>0</v>
      </c>
      <c r="Z44" s="190">
        <v>0</v>
      </c>
      <c r="AA44" s="190">
        <v>0</v>
      </c>
      <c r="AB44" s="190">
        <v>9184283</v>
      </c>
      <c r="AC44" s="190">
        <v>9416582</v>
      </c>
      <c r="AD44" s="186">
        <f t="shared" si="17"/>
        <v>1.093915736984822</v>
      </c>
      <c r="AE44" s="69">
        <f t="shared" si="18"/>
        <v>1</v>
      </c>
      <c r="AF44" s="190">
        <v>329791</v>
      </c>
      <c r="AG44" s="190">
        <v>87098</v>
      </c>
      <c r="AH44" s="69">
        <v>104</v>
      </c>
      <c r="AI44" s="69">
        <v>52</v>
      </c>
      <c r="AJ44" s="69">
        <v>20</v>
      </c>
      <c r="AK44" s="69">
        <v>0</v>
      </c>
      <c r="AL44" s="80">
        <v>34375</v>
      </c>
      <c r="AM44" s="80">
        <v>0</v>
      </c>
      <c r="AN44" s="69">
        <v>0</v>
      </c>
      <c r="AO44" s="69">
        <v>0</v>
      </c>
      <c r="AP44" s="80">
        <v>29391</v>
      </c>
      <c r="AQ44" s="80">
        <v>13548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89615</v>
      </c>
      <c r="BK44" s="80">
        <v>67137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3173</v>
      </c>
      <c r="BS44" s="80">
        <v>872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89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109</v>
      </c>
      <c r="CK44" s="69">
        <v>0</v>
      </c>
      <c r="CL44" s="80">
        <v>156554</v>
      </c>
      <c r="CM44" s="80">
        <v>81556</v>
      </c>
      <c r="CN44" s="67" t="s">
        <v>632</v>
      </c>
      <c r="CO44" s="67" t="s">
        <v>633</v>
      </c>
      <c r="CP44" s="67" t="s">
        <v>570</v>
      </c>
      <c r="CQ44" s="67" t="s">
        <v>570</v>
      </c>
      <c r="CR44" s="67" t="s">
        <v>570</v>
      </c>
      <c r="CS44" s="67" t="s">
        <v>570</v>
      </c>
      <c r="CT44" s="68">
        <v>45247</v>
      </c>
      <c r="CU44" s="67" t="s">
        <v>828</v>
      </c>
      <c r="CV44" s="67" t="s">
        <v>824</v>
      </c>
      <c r="CW44" s="68" t="s">
        <v>168</v>
      </c>
      <c r="CX44" s="68">
        <v>44787</v>
      </c>
      <c r="CY44" s="67" t="s">
        <v>825</v>
      </c>
      <c r="CZ44" s="67" t="s">
        <v>827</v>
      </c>
      <c r="DA44" s="67" t="s">
        <v>465</v>
      </c>
      <c r="DB44" s="81">
        <v>10240284.6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466</v>
      </c>
      <c r="D45" s="67" t="s">
        <v>467</v>
      </c>
      <c r="E45" s="68">
        <v>43887</v>
      </c>
      <c r="F45" s="67" t="s">
        <v>823</v>
      </c>
      <c r="G45" s="67" t="s">
        <v>826</v>
      </c>
      <c r="H45" s="187">
        <v>1</v>
      </c>
      <c r="I45" s="69">
        <v>0</v>
      </c>
      <c r="J45" s="69">
        <v>280</v>
      </c>
      <c r="K45" s="69">
        <v>461</v>
      </c>
      <c r="L45" s="69">
        <v>461</v>
      </c>
      <c r="M45" s="186">
        <f t="shared" si="15"/>
        <v>1.2321428571428572</v>
      </c>
      <c r="N45" s="69">
        <f t="shared" si="16"/>
        <v>0</v>
      </c>
      <c r="O45" s="69">
        <v>0</v>
      </c>
      <c r="P45" s="69">
        <v>0</v>
      </c>
      <c r="Q45" s="69">
        <v>0</v>
      </c>
      <c r="R45" s="69">
        <v>116</v>
      </c>
      <c r="S45" s="69">
        <v>65</v>
      </c>
      <c r="T45" s="190">
        <v>6913040</v>
      </c>
      <c r="U45" s="190">
        <v>75958</v>
      </c>
      <c r="V45" s="190">
        <v>6837082</v>
      </c>
      <c r="W45" s="190">
        <v>6913040</v>
      </c>
      <c r="X45" s="190">
        <v>6429139</v>
      </c>
      <c r="Y45" s="190">
        <v>0</v>
      </c>
      <c r="Z45" s="190">
        <v>0</v>
      </c>
      <c r="AA45" s="190">
        <v>0</v>
      </c>
      <c r="AB45" s="190">
        <v>6429139</v>
      </c>
      <c r="AC45" s="190">
        <v>6454714</v>
      </c>
      <c r="AD45" s="186">
        <f t="shared" si="17"/>
        <v>0.94407438728978244</v>
      </c>
      <c r="AE45" s="69">
        <f t="shared" si="18"/>
        <v>1</v>
      </c>
      <c r="AF45" s="190">
        <v>25575</v>
      </c>
      <c r="AG45" s="190">
        <v>0</v>
      </c>
      <c r="AH45" s="69">
        <v>81</v>
      </c>
      <c r="AI45" s="69">
        <v>35</v>
      </c>
      <c r="AJ45" s="69">
        <v>0</v>
      </c>
      <c r="AK45" s="69">
        <v>0</v>
      </c>
      <c r="AL45" s="80">
        <v>2836</v>
      </c>
      <c r="AM45" s="80">
        <v>0</v>
      </c>
      <c r="AN45" s="69">
        <v>0</v>
      </c>
      <c r="AO45" s="69">
        <v>1</v>
      </c>
      <c r="AP45" s="80">
        <v>16654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64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65</v>
      </c>
      <c r="CL45" s="80">
        <v>19491</v>
      </c>
      <c r="CM45" s="80">
        <v>0</v>
      </c>
      <c r="CN45" s="67" t="s">
        <v>626</v>
      </c>
      <c r="CO45" s="67" t="s">
        <v>627</v>
      </c>
      <c r="CP45" s="67" t="s">
        <v>570</v>
      </c>
      <c r="CQ45" s="67" t="s">
        <v>570</v>
      </c>
      <c r="CR45" s="67" t="s">
        <v>570</v>
      </c>
      <c r="CS45" s="67" t="s">
        <v>570</v>
      </c>
      <c r="CT45" s="68">
        <v>45296</v>
      </c>
      <c r="CU45" s="67" t="s">
        <v>823</v>
      </c>
      <c r="CV45" s="67" t="s">
        <v>824</v>
      </c>
      <c r="CW45" s="68" t="s">
        <v>168</v>
      </c>
      <c r="CX45" s="68">
        <v>44424</v>
      </c>
      <c r="CY45" s="67" t="s">
        <v>825</v>
      </c>
      <c r="CZ45" s="67" t="s">
        <v>829</v>
      </c>
      <c r="DA45" s="67" t="s">
        <v>835</v>
      </c>
      <c r="DB45" s="81">
        <v>7673392.0499999998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240</v>
      </c>
      <c r="D46" s="67" t="s">
        <v>241</v>
      </c>
      <c r="E46" s="68">
        <v>44041</v>
      </c>
      <c r="F46" s="67" t="s">
        <v>825</v>
      </c>
      <c r="G46" s="67" t="s">
        <v>822</v>
      </c>
      <c r="H46" s="187">
        <v>1</v>
      </c>
      <c r="I46" s="69">
        <v>2</v>
      </c>
      <c r="J46" s="69">
        <v>250</v>
      </c>
      <c r="K46" s="69">
        <v>376</v>
      </c>
      <c r="L46" s="69">
        <v>373</v>
      </c>
      <c r="M46" s="186">
        <f t="shared" si="15"/>
        <v>1.1679999999999999</v>
      </c>
      <c r="N46" s="69">
        <f t="shared" si="16"/>
        <v>1</v>
      </c>
      <c r="O46" s="69">
        <v>3</v>
      </c>
      <c r="P46" s="69">
        <v>0</v>
      </c>
      <c r="Q46" s="69">
        <v>0</v>
      </c>
      <c r="R46" s="69">
        <v>81</v>
      </c>
      <c r="S46" s="69">
        <v>45</v>
      </c>
      <c r="T46" s="190">
        <v>13904803</v>
      </c>
      <c r="U46" s="190">
        <v>145464</v>
      </c>
      <c r="V46" s="190">
        <v>13759339</v>
      </c>
      <c r="W46" s="190">
        <v>14427901</v>
      </c>
      <c r="X46" s="190">
        <v>14501738</v>
      </c>
      <c r="Y46" s="190">
        <v>0</v>
      </c>
      <c r="Z46" s="190">
        <v>0</v>
      </c>
      <c r="AA46" s="190">
        <v>0</v>
      </c>
      <c r="AB46" s="190">
        <v>14501738</v>
      </c>
      <c r="AC46" s="190">
        <v>14430355</v>
      </c>
      <c r="AD46" s="186">
        <f t="shared" si="17"/>
        <v>1.0487680403833353</v>
      </c>
      <c r="AE46" s="69">
        <f t="shared" si="18"/>
        <v>1</v>
      </c>
      <c r="AF46" s="190">
        <v>-71383</v>
      </c>
      <c r="AG46" s="190">
        <v>523099</v>
      </c>
      <c r="AH46" s="69">
        <v>59</v>
      </c>
      <c r="AI46" s="69">
        <v>22</v>
      </c>
      <c r="AJ46" s="69">
        <v>0</v>
      </c>
      <c r="AK46" s="69">
        <v>45</v>
      </c>
      <c r="AL46" s="80">
        <v>523099</v>
      </c>
      <c r="AM46" s="80">
        <v>0</v>
      </c>
      <c r="AN46" s="69">
        <v>0</v>
      </c>
      <c r="AO46" s="69">
        <v>0</v>
      </c>
      <c r="AP46" s="80">
        <v>0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0</v>
      </c>
      <c r="BG46" s="80">
        <v>0</v>
      </c>
      <c r="BH46" s="69">
        <v>0</v>
      </c>
      <c r="BI46" s="69">
        <v>0</v>
      </c>
      <c r="BJ46" s="80">
        <v>0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0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0</v>
      </c>
      <c r="CK46" s="69">
        <v>45</v>
      </c>
      <c r="CL46" s="80">
        <v>523099</v>
      </c>
      <c r="CM46" s="80">
        <v>0</v>
      </c>
      <c r="CN46" s="67" t="s">
        <v>626</v>
      </c>
      <c r="CO46" s="67" t="s">
        <v>627</v>
      </c>
      <c r="CP46" s="67" t="s">
        <v>570</v>
      </c>
      <c r="CQ46" s="67" t="s">
        <v>570</v>
      </c>
      <c r="CR46" s="67" t="s">
        <v>570</v>
      </c>
      <c r="CS46" s="67" t="s">
        <v>570</v>
      </c>
      <c r="CT46" s="68">
        <v>45246</v>
      </c>
      <c r="CU46" s="67" t="s">
        <v>828</v>
      </c>
      <c r="CV46" s="67" t="s">
        <v>824</v>
      </c>
      <c r="CW46" s="68" t="s">
        <v>168</v>
      </c>
      <c r="CX46" s="68">
        <v>44454</v>
      </c>
      <c r="CY46" s="67" t="s">
        <v>825</v>
      </c>
      <c r="CZ46" s="67" t="s">
        <v>829</v>
      </c>
      <c r="DA46" s="67" t="s">
        <v>833</v>
      </c>
      <c r="DB46" s="81">
        <v>14722615.57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7" t="s">
        <v>0</v>
      </c>
      <c r="C47" s="67" t="s">
        <v>468</v>
      </c>
      <c r="D47" s="67" t="s">
        <v>469</v>
      </c>
      <c r="E47" s="68">
        <v>44153</v>
      </c>
      <c r="F47" s="67" t="s">
        <v>828</v>
      </c>
      <c r="G47" s="67" t="s">
        <v>822</v>
      </c>
      <c r="H47" s="187">
        <v>1</v>
      </c>
      <c r="I47" s="69">
        <v>0</v>
      </c>
      <c r="J47" s="69">
        <v>240</v>
      </c>
      <c r="K47" s="69">
        <v>516</v>
      </c>
      <c r="L47" s="69">
        <v>513</v>
      </c>
      <c r="M47" s="186">
        <f t="shared" si="15"/>
        <v>1.2208333333333334</v>
      </c>
      <c r="N47" s="69">
        <f t="shared" si="16"/>
        <v>0</v>
      </c>
      <c r="O47" s="69">
        <v>3</v>
      </c>
      <c r="P47" s="69">
        <v>0</v>
      </c>
      <c r="Q47" s="69">
        <v>0</v>
      </c>
      <c r="R47" s="69">
        <v>220</v>
      </c>
      <c r="S47" s="69">
        <v>56</v>
      </c>
      <c r="T47" s="190">
        <v>7945667</v>
      </c>
      <c r="U47" s="190">
        <v>68632</v>
      </c>
      <c r="V47" s="190">
        <v>7877035</v>
      </c>
      <c r="W47" s="190">
        <v>7945667</v>
      </c>
      <c r="X47" s="190">
        <v>8114839</v>
      </c>
      <c r="Y47" s="190">
        <v>0</v>
      </c>
      <c r="Z47" s="190">
        <v>0</v>
      </c>
      <c r="AA47" s="190">
        <v>0</v>
      </c>
      <c r="AB47" s="190">
        <v>8114839</v>
      </c>
      <c r="AC47" s="190">
        <v>8571019</v>
      </c>
      <c r="AD47" s="186">
        <f t="shared" si="17"/>
        <v>1.0881021856574207</v>
      </c>
      <c r="AE47" s="69">
        <f t="shared" si="18"/>
        <v>1</v>
      </c>
      <c r="AF47" s="190">
        <v>459557</v>
      </c>
      <c r="AG47" s="190">
        <v>0</v>
      </c>
      <c r="AH47" s="69">
        <v>196</v>
      </c>
      <c r="AI47" s="69">
        <v>24</v>
      </c>
      <c r="AJ47" s="69">
        <v>0</v>
      </c>
      <c r="AK47" s="69">
        <v>0</v>
      </c>
      <c r="AL47" s="80">
        <v>0</v>
      </c>
      <c r="AM47" s="80">
        <v>0</v>
      </c>
      <c r="AN47" s="69">
        <v>0</v>
      </c>
      <c r="AO47" s="69">
        <v>3</v>
      </c>
      <c r="AP47" s="80">
        <v>0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0</v>
      </c>
      <c r="BJ47" s="80">
        <v>0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53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0</v>
      </c>
      <c r="CK47" s="69">
        <v>56</v>
      </c>
      <c r="CL47" s="80">
        <v>0</v>
      </c>
      <c r="CM47" s="80">
        <v>0</v>
      </c>
      <c r="CN47" s="67" t="s">
        <v>626</v>
      </c>
      <c r="CO47" s="67" t="s">
        <v>627</v>
      </c>
      <c r="CP47" s="67" t="s">
        <v>570</v>
      </c>
      <c r="CQ47" s="67" t="s">
        <v>570</v>
      </c>
      <c r="CR47" s="67" t="s">
        <v>570</v>
      </c>
      <c r="CS47" s="67" t="s">
        <v>570</v>
      </c>
      <c r="CT47" s="68">
        <v>45246</v>
      </c>
      <c r="CU47" s="67" t="s">
        <v>828</v>
      </c>
      <c r="CV47" s="67" t="s">
        <v>824</v>
      </c>
      <c r="CW47" s="68" t="s">
        <v>168</v>
      </c>
      <c r="CX47" s="68">
        <v>44749</v>
      </c>
      <c r="CY47" s="67" t="s">
        <v>825</v>
      </c>
      <c r="CZ47" s="67" t="s">
        <v>827</v>
      </c>
      <c r="DA47" s="67" t="s">
        <v>833</v>
      </c>
      <c r="DB47" s="81">
        <v>6919711.5599999996</v>
      </c>
      <c r="DC47" s="67"/>
      <c r="DD47" s="6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0</v>
      </c>
      <c r="C48" s="67" t="s">
        <v>242</v>
      </c>
      <c r="D48" s="67" t="s">
        <v>243</v>
      </c>
      <c r="E48" s="68">
        <v>44286</v>
      </c>
      <c r="F48" s="67" t="s">
        <v>823</v>
      </c>
      <c r="G48" s="67" t="s">
        <v>822</v>
      </c>
      <c r="H48" s="187">
        <v>2</v>
      </c>
      <c r="I48" s="69">
        <v>2</v>
      </c>
      <c r="J48" s="69">
        <v>200</v>
      </c>
      <c r="K48" s="69">
        <v>703</v>
      </c>
      <c r="L48" s="69">
        <v>703</v>
      </c>
      <c r="M48" s="186">
        <f t="shared" si="15"/>
        <v>2.5350000000000001</v>
      </c>
      <c r="N48" s="69">
        <f t="shared" si="16"/>
        <v>0</v>
      </c>
      <c r="O48" s="69">
        <v>0</v>
      </c>
      <c r="P48" s="69">
        <v>0</v>
      </c>
      <c r="Q48" s="69">
        <v>0</v>
      </c>
      <c r="R48" s="69">
        <v>67</v>
      </c>
      <c r="S48" s="69">
        <v>436</v>
      </c>
      <c r="T48" s="190">
        <v>1882079</v>
      </c>
      <c r="U48" s="190">
        <v>50000</v>
      </c>
      <c r="V48" s="190">
        <v>1832079</v>
      </c>
      <c r="W48" s="190">
        <v>1993425</v>
      </c>
      <c r="X48" s="190">
        <v>1914819</v>
      </c>
      <c r="Y48" s="190">
        <v>0</v>
      </c>
      <c r="Z48" s="190">
        <v>0</v>
      </c>
      <c r="AA48" s="190">
        <v>0</v>
      </c>
      <c r="AB48" s="190">
        <v>1914819</v>
      </c>
      <c r="AC48" s="190">
        <v>1920086</v>
      </c>
      <c r="AD48" s="186">
        <f t="shared" si="17"/>
        <v>1.0480366840076218</v>
      </c>
      <c r="AE48" s="69">
        <f t="shared" si="18"/>
        <v>1</v>
      </c>
      <c r="AF48" s="190">
        <v>5267</v>
      </c>
      <c r="AG48" s="190">
        <v>111345</v>
      </c>
      <c r="AH48" s="69">
        <v>142</v>
      </c>
      <c r="AI48" s="69">
        <v>54</v>
      </c>
      <c r="AJ48" s="69">
        <v>0</v>
      </c>
      <c r="AK48" s="69">
        <v>265</v>
      </c>
      <c r="AL48" s="80">
        <v>118838</v>
      </c>
      <c r="AM48" s="80">
        <v>51945</v>
      </c>
      <c r="AN48" s="69">
        <v>0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99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364</v>
      </c>
      <c r="CL48" s="80">
        <v>118838</v>
      </c>
      <c r="CM48" s="80">
        <v>51945</v>
      </c>
      <c r="CN48" s="67" t="s">
        <v>634</v>
      </c>
      <c r="CO48" s="67" t="s">
        <v>635</v>
      </c>
      <c r="CP48" s="67" t="s">
        <v>570</v>
      </c>
      <c r="CQ48" s="67" t="s">
        <v>570</v>
      </c>
      <c r="CR48" s="67" t="s">
        <v>570</v>
      </c>
      <c r="CS48" s="67" t="s">
        <v>570</v>
      </c>
      <c r="CT48" s="68">
        <v>45343</v>
      </c>
      <c r="CU48" s="67" t="s">
        <v>823</v>
      </c>
      <c r="CV48" s="67" t="s">
        <v>824</v>
      </c>
      <c r="CW48" s="68" t="s">
        <v>168</v>
      </c>
      <c r="CX48" s="68">
        <v>45266</v>
      </c>
      <c r="CY48" s="67" t="s">
        <v>828</v>
      </c>
      <c r="CZ48" s="67" t="s">
        <v>824</v>
      </c>
      <c r="DA48" s="67" t="s">
        <v>465</v>
      </c>
      <c r="DB48" s="81">
        <v>1441903.37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0</v>
      </c>
      <c r="C49" s="67" t="s">
        <v>470</v>
      </c>
      <c r="D49" s="67" t="s">
        <v>471</v>
      </c>
      <c r="E49" s="68">
        <v>44244</v>
      </c>
      <c r="F49" s="67" t="s">
        <v>823</v>
      </c>
      <c r="G49" s="67" t="s">
        <v>822</v>
      </c>
      <c r="H49" s="187">
        <v>1</v>
      </c>
      <c r="I49" s="69">
        <v>0</v>
      </c>
      <c r="J49" s="69">
        <v>180</v>
      </c>
      <c r="K49" s="69">
        <v>523</v>
      </c>
      <c r="L49" s="69">
        <v>523</v>
      </c>
      <c r="M49" s="186">
        <f t="shared" si="15"/>
        <v>2.2000000000000002</v>
      </c>
      <c r="N49" s="69">
        <f t="shared" si="16"/>
        <v>0</v>
      </c>
      <c r="O49" s="69">
        <v>0</v>
      </c>
      <c r="P49" s="69">
        <v>0</v>
      </c>
      <c r="Q49" s="69">
        <v>0</v>
      </c>
      <c r="R49" s="69">
        <v>29</v>
      </c>
      <c r="S49" s="69">
        <v>314</v>
      </c>
      <c r="T49" s="190">
        <v>1262262</v>
      </c>
      <c r="U49" s="190">
        <v>50000</v>
      </c>
      <c r="V49" s="190">
        <v>1212262</v>
      </c>
      <c r="W49" s="190">
        <v>1262262</v>
      </c>
      <c r="X49" s="190">
        <v>1249368</v>
      </c>
      <c r="Y49" s="190">
        <v>0</v>
      </c>
      <c r="Z49" s="190">
        <v>0</v>
      </c>
      <c r="AA49" s="190">
        <v>0</v>
      </c>
      <c r="AB49" s="190">
        <v>1249368</v>
      </c>
      <c r="AC49" s="190">
        <v>1249498</v>
      </c>
      <c r="AD49" s="186">
        <f t="shared" si="17"/>
        <v>1.0307161323212308</v>
      </c>
      <c r="AE49" s="69">
        <f t="shared" si="18"/>
        <v>1</v>
      </c>
      <c r="AF49" s="190">
        <v>130</v>
      </c>
      <c r="AG49" s="190">
        <v>0</v>
      </c>
      <c r="AH49" s="69">
        <v>103</v>
      </c>
      <c r="AI49" s="69">
        <v>24</v>
      </c>
      <c r="AJ49" s="69">
        <v>0</v>
      </c>
      <c r="AK49" s="69">
        <v>216</v>
      </c>
      <c r="AL49" s="80">
        <v>0</v>
      </c>
      <c r="AM49" s="80">
        <v>0</v>
      </c>
      <c r="AN49" s="69">
        <v>0</v>
      </c>
      <c r="AO49" s="69">
        <v>0</v>
      </c>
      <c r="AP49" s="80">
        <v>0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0</v>
      </c>
      <c r="BF49" s="80">
        <v>0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98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0</v>
      </c>
      <c r="CK49" s="69">
        <v>314</v>
      </c>
      <c r="CL49" s="80">
        <v>0</v>
      </c>
      <c r="CM49" s="80">
        <v>0</v>
      </c>
      <c r="CN49" s="67" t="s">
        <v>608</v>
      </c>
      <c r="CO49" s="67" t="s">
        <v>609</v>
      </c>
      <c r="CP49" s="67" t="s">
        <v>570</v>
      </c>
      <c r="CQ49" s="67" t="s">
        <v>570</v>
      </c>
      <c r="CR49" s="67" t="s">
        <v>570</v>
      </c>
      <c r="CS49" s="67" t="s">
        <v>570</v>
      </c>
      <c r="CT49" s="68">
        <v>45156</v>
      </c>
      <c r="CU49" s="67" t="s">
        <v>825</v>
      </c>
      <c r="CV49" s="67" t="s">
        <v>824</v>
      </c>
      <c r="CW49" s="68" t="s">
        <v>168</v>
      </c>
      <c r="CX49" s="68">
        <v>44918</v>
      </c>
      <c r="CY49" s="67" t="s">
        <v>828</v>
      </c>
      <c r="CZ49" s="67" t="s">
        <v>827</v>
      </c>
      <c r="DA49" s="67" t="s">
        <v>465</v>
      </c>
      <c r="DB49" s="81">
        <v>1338362.8899999999</v>
      </c>
      <c r="DC49" s="67"/>
      <c r="DD49" s="6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0</v>
      </c>
      <c r="C50" s="67" t="s">
        <v>244</v>
      </c>
      <c r="D50" s="67" t="s">
        <v>245</v>
      </c>
      <c r="E50" s="68">
        <v>44342</v>
      </c>
      <c r="F50" s="67" t="s">
        <v>821</v>
      </c>
      <c r="G50" s="67" t="s">
        <v>822</v>
      </c>
      <c r="H50" s="187">
        <v>2</v>
      </c>
      <c r="I50" s="69">
        <v>3</v>
      </c>
      <c r="J50" s="69">
        <v>325</v>
      </c>
      <c r="K50" s="69">
        <v>487</v>
      </c>
      <c r="L50" s="69">
        <v>487</v>
      </c>
      <c r="M50" s="186">
        <f t="shared" si="15"/>
        <v>1.2461538461538462</v>
      </c>
      <c r="N50" s="69">
        <f t="shared" si="16"/>
        <v>0</v>
      </c>
      <c r="O50" s="69">
        <v>0</v>
      </c>
      <c r="P50" s="69">
        <v>0</v>
      </c>
      <c r="Q50" s="69">
        <v>0</v>
      </c>
      <c r="R50" s="69">
        <v>162</v>
      </c>
      <c r="S50" s="69">
        <v>0</v>
      </c>
      <c r="T50" s="190">
        <v>4633748</v>
      </c>
      <c r="U50" s="190">
        <v>75000</v>
      </c>
      <c r="V50" s="190">
        <v>4558748</v>
      </c>
      <c r="W50" s="190">
        <v>3852057</v>
      </c>
      <c r="X50" s="190">
        <v>3929376</v>
      </c>
      <c r="Y50" s="190">
        <v>0</v>
      </c>
      <c r="Z50" s="190">
        <v>0</v>
      </c>
      <c r="AA50" s="190">
        <v>0</v>
      </c>
      <c r="AB50" s="190">
        <v>3929376</v>
      </c>
      <c r="AC50" s="190">
        <v>4154909</v>
      </c>
      <c r="AD50" s="186">
        <f t="shared" si="17"/>
        <v>0.91141449362851379</v>
      </c>
      <c r="AE50" s="69">
        <f t="shared" si="18"/>
        <v>1</v>
      </c>
      <c r="AF50" s="190">
        <v>225533</v>
      </c>
      <c r="AG50" s="190">
        <v>-781691</v>
      </c>
      <c r="AH50" s="69">
        <v>40</v>
      </c>
      <c r="AI50" s="69">
        <v>42</v>
      </c>
      <c r="AJ50" s="69">
        <v>30</v>
      </c>
      <c r="AK50" s="69">
        <v>0</v>
      </c>
      <c r="AL50" s="80">
        <v>-739805</v>
      </c>
      <c r="AM50" s="80">
        <v>0</v>
      </c>
      <c r="AN50" s="69">
        <v>0</v>
      </c>
      <c r="AO50" s="69">
        <v>0</v>
      </c>
      <c r="AP50" s="80">
        <v>7067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30</v>
      </c>
      <c r="CK50" s="69">
        <v>0</v>
      </c>
      <c r="CL50" s="80">
        <v>-732738</v>
      </c>
      <c r="CM50" s="80">
        <v>0</v>
      </c>
      <c r="CN50" s="67" t="s">
        <v>632</v>
      </c>
      <c r="CO50" s="67" t="s">
        <v>633</v>
      </c>
      <c r="CP50" s="67" t="s">
        <v>570</v>
      </c>
      <c r="CQ50" s="67" t="s">
        <v>570</v>
      </c>
      <c r="CR50" s="67" t="s">
        <v>570</v>
      </c>
      <c r="CS50" s="67" t="s">
        <v>570</v>
      </c>
      <c r="CT50" s="68">
        <v>45125</v>
      </c>
      <c r="CU50" s="67" t="s">
        <v>825</v>
      </c>
      <c r="CV50" s="67" t="s">
        <v>824</v>
      </c>
      <c r="CW50" s="68" t="s">
        <v>168</v>
      </c>
      <c r="CX50" s="68">
        <v>44932</v>
      </c>
      <c r="CY50" s="67" t="s">
        <v>823</v>
      </c>
      <c r="CZ50" s="67" t="s">
        <v>827</v>
      </c>
      <c r="DA50" s="67" t="s">
        <v>465</v>
      </c>
      <c r="DB50" s="81">
        <v>4540382.58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0</v>
      </c>
      <c r="C51" s="67" t="s">
        <v>246</v>
      </c>
      <c r="D51" s="67" t="s">
        <v>247</v>
      </c>
      <c r="E51" s="68">
        <v>44356</v>
      </c>
      <c r="F51" s="67" t="s">
        <v>821</v>
      </c>
      <c r="G51" s="67" t="s">
        <v>822</v>
      </c>
      <c r="H51" s="187">
        <v>3</v>
      </c>
      <c r="I51" s="69">
        <v>2</v>
      </c>
      <c r="J51" s="69">
        <v>350</v>
      </c>
      <c r="K51" s="69">
        <v>501</v>
      </c>
      <c r="L51" s="69">
        <v>501</v>
      </c>
      <c r="M51" s="186">
        <f t="shared" si="15"/>
        <v>1.1200000000000001</v>
      </c>
      <c r="N51" s="69">
        <f t="shared" si="16"/>
        <v>1</v>
      </c>
      <c r="O51" s="69">
        <v>0</v>
      </c>
      <c r="P51" s="69">
        <v>0</v>
      </c>
      <c r="Q51" s="69">
        <v>0</v>
      </c>
      <c r="R51" s="69">
        <v>109</v>
      </c>
      <c r="S51" s="69">
        <v>42</v>
      </c>
      <c r="T51" s="190">
        <v>6155492</v>
      </c>
      <c r="U51" s="190">
        <v>64024</v>
      </c>
      <c r="V51" s="190">
        <v>6091468</v>
      </c>
      <c r="W51" s="190">
        <v>6241492</v>
      </c>
      <c r="X51" s="190">
        <v>6261727</v>
      </c>
      <c r="Y51" s="190">
        <v>0</v>
      </c>
      <c r="Z51" s="190">
        <v>0</v>
      </c>
      <c r="AA51" s="190">
        <v>0</v>
      </c>
      <c r="AB51" s="190">
        <v>6261727</v>
      </c>
      <c r="AC51" s="190">
        <v>6665942</v>
      </c>
      <c r="AD51" s="186">
        <f t="shared" si="17"/>
        <v>1.0943079730534577</v>
      </c>
      <c r="AE51" s="69">
        <f t="shared" si="18"/>
        <v>1</v>
      </c>
      <c r="AF51" s="190">
        <v>404215</v>
      </c>
      <c r="AG51" s="190">
        <v>86000</v>
      </c>
      <c r="AH51" s="69">
        <v>72</v>
      </c>
      <c r="AI51" s="69">
        <v>37</v>
      </c>
      <c r="AJ51" s="69">
        <v>0</v>
      </c>
      <c r="AK51" s="69">
        <v>42</v>
      </c>
      <c r="AL51" s="80">
        <v>61451</v>
      </c>
      <c r="AM51" s="80">
        <v>0</v>
      </c>
      <c r="AN51" s="69">
        <v>0</v>
      </c>
      <c r="AO51" s="69">
        <v>0</v>
      </c>
      <c r="AP51" s="80">
        <v>59384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0</v>
      </c>
      <c r="CK51" s="69">
        <v>42</v>
      </c>
      <c r="CL51" s="80">
        <v>120835</v>
      </c>
      <c r="CM51" s="80">
        <v>0</v>
      </c>
      <c r="CN51" s="67" t="s">
        <v>626</v>
      </c>
      <c r="CO51" s="67" t="s">
        <v>627</v>
      </c>
      <c r="CP51" s="67" t="s">
        <v>570</v>
      </c>
      <c r="CQ51" s="67" t="s">
        <v>570</v>
      </c>
      <c r="CR51" s="67" t="s">
        <v>570</v>
      </c>
      <c r="CS51" s="67" t="s">
        <v>570</v>
      </c>
      <c r="CT51" s="68">
        <v>45176</v>
      </c>
      <c r="CU51" s="67" t="s">
        <v>825</v>
      </c>
      <c r="CV51" s="67" t="s">
        <v>824</v>
      </c>
      <c r="CW51" s="68" t="s">
        <v>168</v>
      </c>
      <c r="CX51" s="68">
        <v>44946</v>
      </c>
      <c r="CY51" s="67" t="s">
        <v>823</v>
      </c>
      <c r="CZ51" s="67" t="s">
        <v>827</v>
      </c>
      <c r="DA51" s="67" t="s">
        <v>833</v>
      </c>
      <c r="DB51" s="81">
        <v>7776561.6100000003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0</v>
      </c>
      <c r="C52" s="67" t="s">
        <v>248</v>
      </c>
      <c r="D52" s="67" t="s">
        <v>249</v>
      </c>
      <c r="E52" s="68">
        <v>44468</v>
      </c>
      <c r="F52" s="67" t="s">
        <v>825</v>
      </c>
      <c r="G52" s="67" t="s">
        <v>829</v>
      </c>
      <c r="H52" s="187">
        <v>1</v>
      </c>
      <c r="I52" s="69">
        <v>1</v>
      </c>
      <c r="J52" s="69">
        <v>150</v>
      </c>
      <c r="K52" s="69">
        <v>289</v>
      </c>
      <c r="L52" s="69">
        <v>271</v>
      </c>
      <c r="M52" s="186">
        <f t="shared" si="15"/>
        <v>1.2266666666666666</v>
      </c>
      <c r="N52" s="69">
        <f t="shared" si="16"/>
        <v>0</v>
      </c>
      <c r="O52" s="69">
        <v>18</v>
      </c>
      <c r="P52" s="69">
        <v>0</v>
      </c>
      <c r="Q52" s="69">
        <v>0</v>
      </c>
      <c r="R52" s="69">
        <v>118</v>
      </c>
      <c r="S52" s="69">
        <v>21</v>
      </c>
      <c r="T52" s="190">
        <v>4876894</v>
      </c>
      <c r="U52" s="190">
        <v>52518</v>
      </c>
      <c r="V52" s="190">
        <v>4824376</v>
      </c>
      <c r="W52" s="190">
        <v>4984966</v>
      </c>
      <c r="X52" s="190">
        <v>5022406</v>
      </c>
      <c r="Y52" s="190">
        <v>0</v>
      </c>
      <c r="Z52" s="190">
        <v>0</v>
      </c>
      <c r="AA52" s="190">
        <v>0</v>
      </c>
      <c r="AB52" s="190">
        <v>5022406</v>
      </c>
      <c r="AC52" s="190">
        <v>5415141</v>
      </c>
      <c r="AD52" s="186">
        <f t="shared" si="17"/>
        <v>1.1224541785300317</v>
      </c>
      <c r="AE52" s="69">
        <f t="shared" si="18"/>
        <v>0</v>
      </c>
      <c r="AF52" s="190">
        <v>392735</v>
      </c>
      <c r="AG52" s="190">
        <v>108073</v>
      </c>
      <c r="AH52" s="69">
        <v>77</v>
      </c>
      <c r="AI52" s="69">
        <v>10</v>
      </c>
      <c r="AJ52" s="69">
        <v>0</v>
      </c>
      <c r="AK52" s="69">
        <v>21</v>
      </c>
      <c r="AL52" s="80">
        <v>125561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31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31</v>
      </c>
      <c r="CK52" s="69">
        <v>21</v>
      </c>
      <c r="CL52" s="80">
        <v>125561</v>
      </c>
      <c r="CM52" s="80">
        <v>0</v>
      </c>
      <c r="CN52" s="67" t="s">
        <v>577</v>
      </c>
      <c r="CO52" s="67" t="s">
        <v>578</v>
      </c>
      <c r="CP52" s="67" t="s">
        <v>570</v>
      </c>
      <c r="CQ52" s="67" t="s">
        <v>570</v>
      </c>
      <c r="CR52" s="67" t="s">
        <v>570</v>
      </c>
      <c r="CS52" s="67" t="s">
        <v>570</v>
      </c>
      <c r="CT52" s="68">
        <v>45169</v>
      </c>
      <c r="CU52" s="67" t="s">
        <v>825</v>
      </c>
      <c r="CV52" s="67" t="s">
        <v>824</v>
      </c>
      <c r="CW52" s="68" t="s">
        <v>168</v>
      </c>
      <c r="CX52" s="68">
        <v>44847</v>
      </c>
      <c r="CY52" s="67" t="s">
        <v>828</v>
      </c>
      <c r="CZ52" s="67" t="s">
        <v>827</v>
      </c>
      <c r="DA52" s="67" t="s">
        <v>836</v>
      </c>
      <c r="DB52" s="81">
        <v>5483810.9400000004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472</v>
      </c>
      <c r="D53" s="67" t="s">
        <v>473</v>
      </c>
      <c r="E53" s="68">
        <v>44468</v>
      </c>
      <c r="F53" s="67" t="s">
        <v>825</v>
      </c>
      <c r="G53" s="67" t="s">
        <v>829</v>
      </c>
      <c r="H53" s="187">
        <v>1</v>
      </c>
      <c r="I53" s="69">
        <v>0</v>
      </c>
      <c r="J53" s="69">
        <v>250</v>
      </c>
      <c r="K53" s="69">
        <v>488</v>
      </c>
      <c r="L53" s="69">
        <v>483</v>
      </c>
      <c r="M53" s="186">
        <f t="shared" si="15"/>
        <v>0.98799999999999999</v>
      </c>
      <c r="N53" s="69">
        <f t="shared" si="16"/>
        <v>1</v>
      </c>
      <c r="O53" s="69">
        <v>5</v>
      </c>
      <c r="P53" s="69">
        <v>0</v>
      </c>
      <c r="Q53" s="69">
        <v>0</v>
      </c>
      <c r="R53" s="69">
        <v>236</v>
      </c>
      <c r="S53" s="69">
        <v>2</v>
      </c>
      <c r="T53" s="190">
        <v>9173879</v>
      </c>
      <c r="U53" s="190">
        <v>91638</v>
      </c>
      <c r="V53" s="190">
        <v>9082241</v>
      </c>
      <c r="W53" s="190">
        <v>9173879</v>
      </c>
      <c r="X53" s="190">
        <v>9342688</v>
      </c>
      <c r="Y53" s="190">
        <v>0</v>
      </c>
      <c r="Z53" s="190">
        <v>0</v>
      </c>
      <c r="AA53" s="190">
        <v>0</v>
      </c>
      <c r="AB53" s="190">
        <v>9342688</v>
      </c>
      <c r="AC53" s="190">
        <v>9910699</v>
      </c>
      <c r="AD53" s="186">
        <f t="shared" si="17"/>
        <v>1.0912173548356623</v>
      </c>
      <c r="AE53" s="69">
        <f t="shared" si="18"/>
        <v>1</v>
      </c>
      <c r="AF53" s="190">
        <v>568010</v>
      </c>
      <c r="AG53" s="190">
        <v>0</v>
      </c>
      <c r="AH53" s="69">
        <v>205</v>
      </c>
      <c r="AI53" s="69">
        <v>31</v>
      </c>
      <c r="AJ53" s="69">
        <v>28</v>
      </c>
      <c r="AK53" s="69">
        <v>0</v>
      </c>
      <c r="AL53" s="80">
        <v>0</v>
      </c>
      <c r="AM53" s="80">
        <v>0</v>
      </c>
      <c r="AN53" s="69">
        <v>0</v>
      </c>
      <c r="AO53" s="69">
        <v>0</v>
      </c>
      <c r="AP53" s="80">
        <v>12476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2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120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148</v>
      </c>
      <c r="CK53" s="69">
        <v>2</v>
      </c>
      <c r="CL53" s="80">
        <v>12476</v>
      </c>
      <c r="CM53" s="80">
        <v>0</v>
      </c>
      <c r="CN53" s="67" t="s">
        <v>626</v>
      </c>
      <c r="CO53" s="67" t="s">
        <v>627</v>
      </c>
      <c r="CP53" s="67" t="s">
        <v>570</v>
      </c>
      <c r="CQ53" s="67" t="s">
        <v>570</v>
      </c>
      <c r="CR53" s="67" t="s">
        <v>570</v>
      </c>
      <c r="CS53" s="67" t="s">
        <v>570</v>
      </c>
      <c r="CT53" s="68">
        <v>45233</v>
      </c>
      <c r="CU53" s="67" t="s">
        <v>828</v>
      </c>
      <c r="CV53" s="67" t="s">
        <v>824</v>
      </c>
      <c r="CW53" s="68" t="s">
        <v>168</v>
      </c>
      <c r="CX53" s="68">
        <v>45106</v>
      </c>
      <c r="CY53" s="67" t="s">
        <v>821</v>
      </c>
      <c r="CZ53" s="67" t="s">
        <v>827</v>
      </c>
      <c r="DA53" s="67" t="s">
        <v>833</v>
      </c>
      <c r="DB53" s="81">
        <v>9935885.5800000001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0</v>
      </c>
      <c r="C54" s="67" t="s">
        <v>250</v>
      </c>
      <c r="D54" s="67" t="s">
        <v>251</v>
      </c>
      <c r="E54" s="68">
        <v>44496</v>
      </c>
      <c r="F54" s="67" t="s">
        <v>828</v>
      </c>
      <c r="G54" s="67" t="s">
        <v>829</v>
      </c>
      <c r="H54" s="187">
        <v>1</v>
      </c>
      <c r="I54" s="69">
        <v>2</v>
      </c>
      <c r="J54" s="69">
        <v>250</v>
      </c>
      <c r="K54" s="69">
        <v>455</v>
      </c>
      <c r="L54" s="69">
        <v>453</v>
      </c>
      <c r="M54" s="186">
        <f t="shared" si="15"/>
        <v>1.052</v>
      </c>
      <c r="N54" s="69">
        <f t="shared" si="16"/>
        <v>1</v>
      </c>
      <c r="O54" s="69">
        <v>2</v>
      </c>
      <c r="P54" s="69">
        <v>0</v>
      </c>
      <c r="Q54" s="69">
        <v>0</v>
      </c>
      <c r="R54" s="69">
        <v>190</v>
      </c>
      <c r="S54" s="69">
        <v>15</v>
      </c>
      <c r="T54" s="190">
        <v>3471681</v>
      </c>
      <c r="U54" s="190">
        <v>50000</v>
      </c>
      <c r="V54" s="190">
        <v>3421681</v>
      </c>
      <c r="W54" s="190">
        <v>3603585</v>
      </c>
      <c r="X54" s="190">
        <v>3475517</v>
      </c>
      <c r="Y54" s="190">
        <v>0</v>
      </c>
      <c r="Z54" s="190">
        <v>0</v>
      </c>
      <c r="AA54" s="190">
        <v>0</v>
      </c>
      <c r="AB54" s="190">
        <v>3475517</v>
      </c>
      <c r="AC54" s="190">
        <v>3614982</v>
      </c>
      <c r="AD54" s="186">
        <f t="shared" si="17"/>
        <v>1.0564929927716815</v>
      </c>
      <c r="AE54" s="69">
        <f t="shared" si="18"/>
        <v>1</v>
      </c>
      <c r="AF54" s="190">
        <v>141674</v>
      </c>
      <c r="AG54" s="190">
        <v>131904</v>
      </c>
      <c r="AH54" s="69">
        <v>166</v>
      </c>
      <c r="AI54" s="69">
        <v>24</v>
      </c>
      <c r="AJ54" s="69">
        <v>0</v>
      </c>
      <c r="AK54" s="69">
        <v>0</v>
      </c>
      <c r="AL54" s="80">
        <v>14150</v>
      </c>
      <c r="AM54" s="80">
        <v>0</v>
      </c>
      <c r="AN54" s="69">
        <v>0</v>
      </c>
      <c r="AO54" s="69">
        <v>15</v>
      </c>
      <c r="AP54" s="80">
        <v>130039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2209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60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60</v>
      </c>
      <c r="CK54" s="69">
        <v>15</v>
      </c>
      <c r="CL54" s="80">
        <v>146399</v>
      </c>
      <c r="CM54" s="80">
        <v>0</v>
      </c>
      <c r="CN54" s="67" t="s">
        <v>636</v>
      </c>
      <c r="CO54" s="67" t="s">
        <v>637</v>
      </c>
      <c r="CP54" s="67" t="s">
        <v>570</v>
      </c>
      <c r="CQ54" s="67" t="s">
        <v>570</v>
      </c>
      <c r="CR54" s="67" t="s">
        <v>570</v>
      </c>
      <c r="CS54" s="67" t="s">
        <v>570</v>
      </c>
      <c r="CT54" s="68">
        <v>45156</v>
      </c>
      <c r="CU54" s="67" t="s">
        <v>825</v>
      </c>
      <c r="CV54" s="67" t="s">
        <v>824</v>
      </c>
      <c r="CW54" s="68" t="s">
        <v>168</v>
      </c>
      <c r="CX54" s="68">
        <v>45050</v>
      </c>
      <c r="CY54" s="67" t="s">
        <v>821</v>
      </c>
      <c r="CZ54" s="67" t="s">
        <v>827</v>
      </c>
      <c r="DA54" s="67" t="s">
        <v>836</v>
      </c>
      <c r="DB54" s="81">
        <v>3836185.04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0</v>
      </c>
      <c r="C55" s="67" t="s">
        <v>474</v>
      </c>
      <c r="D55" s="67" t="s">
        <v>475</v>
      </c>
      <c r="E55" s="68">
        <v>44538</v>
      </c>
      <c r="F55" s="67" t="s">
        <v>828</v>
      </c>
      <c r="G55" s="67" t="s">
        <v>829</v>
      </c>
      <c r="H55" s="187">
        <v>1</v>
      </c>
      <c r="I55" s="69">
        <v>0</v>
      </c>
      <c r="J55" s="69">
        <v>75</v>
      </c>
      <c r="K55" s="69">
        <v>125</v>
      </c>
      <c r="L55" s="69">
        <v>124</v>
      </c>
      <c r="M55" s="186">
        <f t="shared" si="15"/>
        <v>1.52</v>
      </c>
      <c r="N55" s="69">
        <f t="shared" si="16"/>
        <v>0</v>
      </c>
      <c r="O55" s="69">
        <v>1</v>
      </c>
      <c r="P55" s="69">
        <v>0</v>
      </c>
      <c r="Q55" s="69">
        <v>0</v>
      </c>
      <c r="R55" s="69">
        <v>10</v>
      </c>
      <c r="S55" s="69">
        <v>40</v>
      </c>
      <c r="T55" s="190">
        <v>698919</v>
      </c>
      <c r="U55" s="190">
        <v>27456</v>
      </c>
      <c r="V55" s="190">
        <v>671464</v>
      </c>
      <c r="W55" s="190">
        <v>698919</v>
      </c>
      <c r="X55" s="190">
        <v>656099</v>
      </c>
      <c r="Y55" s="190">
        <v>0</v>
      </c>
      <c r="Z55" s="190">
        <v>0</v>
      </c>
      <c r="AA55" s="190">
        <v>0</v>
      </c>
      <c r="AB55" s="190">
        <v>656099</v>
      </c>
      <c r="AC55" s="190">
        <v>656099</v>
      </c>
      <c r="AD55" s="186">
        <f t="shared" si="17"/>
        <v>0.97711716488151268</v>
      </c>
      <c r="AE55" s="69">
        <f t="shared" si="18"/>
        <v>1</v>
      </c>
      <c r="AF55" s="190">
        <v>0</v>
      </c>
      <c r="AG55" s="190">
        <v>0</v>
      </c>
      <c r="AH55" s="69">
        <v>7</v>
      </c>
      <c r="AI55" s="69">
        <v>3</v>
      </c>
      <c r="AJ55" s="69">
        <v>0</v>
      </c>
      <c r="AK55" s="69">
        <v>0</v>
      </c>
      <c r="AL55" s="80">
        <v>0</v>
      </c>
      <c r="AM55" s="80">
        <v>0</v>
      </c>
      <c r="AN55" s="69">
        <v>0</v>
      </c>
      <c r="AO55" s="69">
        <v>0</v>
      </c>
      <c r="AP55" s="80">
        <v>0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0</v>
      </c>
      <c r="BF55" s="80">
        <v>0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0</v>
      </c>
      <c r="CC55" s="69">
        <v>40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0</v>
      </c>
      <c r="CK55" s="69">
        <v>40</v>
      </c>
      <c r="CL55" s="80">
        <v>0</v>
      </c>
      <c r="CM55" s="80">
        <v>0</v>
      </c>
      <c r="CN55" s="67" t="s">
        <v>626</v>
      </c>
      <c r="CO55" s="67" t="s">
        <v>627</v>
      </c>
      <c r="CP55" s="67" t="s">
        <v>570</v>
      </c>
      <c r="CQ55" s="67" t="s">
        <v>570</v>
      </c>
      <c r="CR55" s="67" t="s">
        <v>570</v>
      </c>
      <c r="CS55" s="67" t="s">
        <v>570</v>
      </c>
      <c r="CT55" s="68">
        <v>45152</v>
      </c>
      <c r="CU55" s="67" t="s">
        <v>825</v>
      </c>
      <c r="CV55" s="67" t="s">
        <v>824</v>
      </c>
      <c r="CW55" s="68" t="s">
        <v>168</v>
      </c>
      <c r="CX55" s="68">
        <v>44740</v>
      </c>
      <c r="CY55" s="67" t="s">
        <v>821</v>
      </c>
      <c r="CZ55" s="67" t="s">
        <v>829</v>
      </c>
      <c r="DA55" s="67" t="s">
        <v>833</v>
      </c>
      <c r="DB55" s="81">
        <v>629198.54</v>
      </c>
      <c r="DC55" s="67"/>
      <c r="DD55" s="67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0</v>
      </c>
      <c r="C56" s="67" t="s">
        <v>638</v>
      </c>
      <c r="D56" s="67" t="s">
        <v>837</v>
      </c>
      <c r="E56" s="68">
        <v>44678</v>
      </c>
      <c r="F56" s="67" t="s">
        <v>821</v>
      </c>
      <c r="G56" s="67" t="s">
        <v>829</v>
      </c>
      <c r="H56" s="187">
        <v>1</v>
      </c>
      <c r="I56" s="69">
        <v>0</v>
      </c>
      <c r="J56" s="69">
        <v>220</v>
      </c>
      <c r="K56" s="69">
        <v>264</v>
      </c>
      <c r="L56" s="69">
        <v>264</v>
      </c>
      <c r="M56" s="186">
        <f t="shared" si="15"/>
        <v>1</v>
      </c>
      <c r="N56" s="69">
        <f t="shared" si="16"/>
        <v>1</v>
      </c>
      <c r="O56" s="69">
        <v>0</v>
      </c>
      <c r="P56" s="69">
        <v>0</v>
      </c>
      <c r="Q56" s="69">
        <v>0</v>
      </c>
      <c r="R56" s="69">
        <v>44</v>
      </c>
      <c r="S56" s="69">
        <v>0</v>
      </c>
      <c r="T56" s="190">
        <v>8657266</v>
      </c>
      <c r="U56" s="190">
        <v>87492</v>
      </c>
      <c r="V56" s="190">
        <v>8569774</v>
      </c>
      <c r="W56" s="190">
        <v>8657266</v>
      </c>
      <c r="X56" s="190">
        <v>8107793</v>
      </c>
      <c r="Y56" s="190">
        <v>0</v>
      </c>
      <c r="Z56" s="190">
        <v>0</v>
      </c>
      <c r="AA56" s="190">
        <v>0</v>
      </c>
      <c r="AB56" s="190">
        <v>8107793</v>
      </c>
      <c r="AC56" s="190">
        <v>8099899</v>
      </c>
      <c r="AD56" s="186">
        <f t="shared" si="17"/>
        <v>0.94517066611091494</v>
      </c>
      <c r="AE56" s="69">
        <f t="shared" si="18"/>
        <v>1</v>
      </c>
      <c r="AF56" s="190">
        <v>-7895</v>
      </c>
      <c r="AG56" s="190">
        <v>0</v>
      </c>
      <c r="AH56" s="69">
        <v>23</v>
      </c>
      <c r="AI56" s="69">
        <v>21</v>
      </c>
      <c r="AJ56" s="69">
        <v>0</v>
      </c>
      <c r="AK56" s="69">
        <v>0</v>
      </c>
      <c r="AL56" s="80">
        <v>0</v>
      </c>
      <c r="AM56" s="80">
        <v>0</v>
      </c>
      <c r="AN56" s="69">
        <v>0</v>
      </c>
      <c r="AO56" s="69">
        <v>0</v>
      </c>
      <c r="AP56" s="80">
        <v>0</v>
      </c>
      <c r="AQ56" s="80">
        <v>0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0</v>
      </c>
      <c r="CK56" s="69">
        <v>0</v>
      </c>
      <c r="CL56" s="80">
        <v>0</v>
      </c>
      <c r="CM56" s="80">
        <v>0</v>
      </c>
      <c r="CN56" s="67" t="s">
        <v>626</v>
      </c>
      <c r="CO56" s="67" t="s">
        <v>627</v>
      </c>
      <c r="CP56" s="67" t="s">
        <v>570</v>
      </c>
      <c r="CQ56" s="67" t="s">
        <v>570</v>
      </c>
      <c r="CR56" s="67" t="s">
        <v>570</v>
      </c>
      <c r="CS56" s="67" t="s">
        <v>570</v>
      </c>
      <c r="CT56" s="68">
        <v>45198</v>
      </c>
      <c r="CU56" s="67" t="s">
        <v>825</v>
      </c>
      <c r="CV56" s="67" t="s">
        <v>824</v>
      </c>
      <c r="CW56" s="68" t="s">
        <v>168</v>
      </c>
      <c r="CX56" s="68">
        <v>45051</v>
      </c>
      <c r="CY56" s="67" t="s">
        <v>821</v>
      </c>
      <c r="CZ56" s="67" t="s">
        <v>827</v>
      </c>
      <c r="DA56" s="67" t="s">
        <v>833</v>
      </c>
      <c r="DB56" s="81">
        <v>10016766.939999999</v>
      </c>
      <c r="DC56" s="67"/>
      <c r="DD56" s="67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69" customFormat="1">
      <c r="B57" s="67" t="s">
        <v>0</v>
      </c>
      <c r="C57" s="67" t="s">
        <v>252</v>
      </c>
      <c r="D57" s="67" t="s">
        <v>253</v>
      </c>
      <c r="E57" s="68">
        <v>44615</v>
      </c>
      <c r="F57" s="67" t="s">
        <v>823</v>
      </c>
      <c r="G57" s="67" t="s">
        <v>829</v>
      </c>
      <c r="H57" s="187">
        <v>1</v>
      </c>
      <c r="I57" s="69">
        <v>1</v>
      </c>
      <c r="J57" s="69">
        <v>300</v>
      </c>
      <c r="K57" s="69">
        <v>388</v>
      </c>
      <c r="L57" s="69">
        <v>388</v>
      </c>
      <c r="M57" s="186">
        <f t="shared" si="15"/>
        <v>1.0766666666666667</v>
      </c>
      <c r="N57" s="69">
        <f t="shared" si="16"/>
        <v>1</v>
      </c>
      <c r="O57" s="69">
        <v>0</v>
      </c>
      <c r="P57" s="69">
        <v>0</v>
      </c>
      <c r="Q57" s="69">
        <v>0</v>
      </c>
      <c r="R57" s="69">
        <v>65</v>
      </c>
      <c r="S57" s="69">
        <v>23</v>
      </c>
      <c r="T57" s="190">
        <v>6658470</v>
      </c>
      <c r="U57" s="190">
        <v>60239</v>
      </c>
      <c r="V57" s="190">
        <v>6598231</v>
      </c>
      <c r="W57" s="190">
        <v>6939208</v>
      </c>
      <c r="X57" s="190">
        <v>6857539</v>
      </c>
      <c r="Y57" s="190">
        <v>0</v>
      </c>
      <c r="Z57" s="190">
        <v>0</v>
      </c>
      <c r="AA57" s="190">
        <v>0</v>
      </c>
      <c r="AB57" s="190">
        <v>6857539</v>
      </c>
      <c r="AC57" s="190">
        <v>7130536</v>
      </c>
      <c r="AD57" s="186">
        <f t="shared" si="17"/>
        <v>1.0806738957760043</v>
      </c>
      <c r="AE57" s="69">
        <f t="shared" si="18"/>
        <v>1</v>
      </c>
      <c r="AF57" s="190">
        <v>272997</v>
      </c>
      <c r="AG57" s="190">
        <v>280738</v>
      </c>
      <c r="AH57" s="69">
        <v>40</v>
      </c>
      <c r="AI57" s="69">
        <v>25</v>
      </c>
      <c r="AJ57" s="69">
        <v>0</v>
      </c>
      <c r="AK57" s="69">
        <v>0</v>
      </c>
      <c r="AL57" s="80">
        <v>0</v>
      </c>
      <c r="AM57" s="80">
        <v>0</v>
      </c>
      <c r="AN57" s="69">
        <v>0</v>
      </c>
      <c r="AO57" s="69">
        <v>20</v>
      </c>
      <c r="AP57" s="80">
        <v>280738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20</v>
      </c>
      <c r="CL57" s="80">
        <v>280738</v>
      </c>
      <c r="CM57" s="80">
        <v>0</v>
      </c>
      <c r="CN57" s="67" t="s">
        <v>626</v>
      </c>
      <c r="CO57" s="67" t="s">
        <v>627</v>
      </c>
      <c r="CP57" s="67" t="s">
        <v>570</v>
      </c>
      <c r="CQ57" s="67" t="s">
        <v>570</v>
      </c>
      <c r="CR57" s="67" t="s">
        <v>570</v>
      </c>
      <c r="CS57" s="67" t="s">
        <v>570</v>
      </c>
      <c r="CT57" s="68">
        <v>45296</v>
      </c>
      <c r="CU57" s="67" t="s">
        <v>823</v>
      </c>
      <c r="CV57" s="67" t="s">
        <v>824</v>
      </c>
      <c r="CW57" s="68" t="s">
        <v>168</v>
      </c>
      <c r="CX57" s="68">
        <v>45105</v>
      </c>
      <c r="CY57" s="67" t="s">
        <v>821</v>
      </c>
      <c r="CZ57" s="67" t="s">
        <v>827</v>
      </c>
      <c r="DA57" s="67" t="s">
        <v>835</v>
      </c>
      <c r="DB57" s="81">
        <v>7633373.3600000003</v>
      </c>
      <c r="DC57" s="67"/>
      <c r="DD57" s="6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0</v>
      </c>
      <c r="C58" s="67" t="s">
        <v>476</v>
      </c>
      <c r="D58" s="67" t="s">
        <v>477</v>
      </c>
      <c r="E58" s="68">
        <v>44678</v>
      </c>
      <c r="F58" s="67" t="s">
        <v>821</v>
      </c>
      <c r="G58" s="67" t="s">
        <v>829</v>
      </c>
      <c r="H58" s="187">
        <v>1</v>
      </c>
      <c r="I58" s="69">
        <v>0</v>
      </c>
      <c r="J58" s="69">
        <v>150</v>
      </c>
      <c r="K58" s="69">
        <v>227</v>
      </c>
      <c r="L58" s="69">
        <v>224</v>
      </c>
      <c r="M58" s="186">
        <f t="shared" si="15"/>
        <v>1.1733333333333333</v>
      </c>
      <c r="N58" s="69">
        <f t="shared" si="16"/>
        <v>1</v>
      </c>
      <c r="O58" s="69">
        <v>3</v>
      </c>
      <c r="P58" s="69">
        <v>0</v>
      </c>
      <c r="Q58" s="69">
        <v>0</v>
      </c>
      <c r="R58" s="69">
        <v>48</v>
      </c>
      <c r="S58" s="69">
        <v>29</v>
      </c>
      <c r="T58" s="190">
        <v>1047740</v>
      </c>
      <c r="U58" s="190">
        <v>50000</v>
      </c>
      <c r="V58" s="190">
        <v>997740</v>
      </c>
      <c r="W58" s="190">
        <v>1047740</v>
      </c>
      <c r="X58" s="190">
        <v>1004140</v>
      </c>
      <c r="Y58" s="190">
        <v>0</v>
      </c>
      <c r="Z58" s="190">
        <v>0</v>
      </c>
      <c r="AA58" s="190">
        <v>0</v>
      </c>
      <c r="AB58" s="190">
        <v>1004140</v>
      </c>
      <c r="AC58" s="190">
        <v>1004137</v>
      </c>
      <c r="AD58" s="186">
        <f t="shared" si="17"/>
        <v>1.0064114899673262</v>
      </c>
      <c r="AE58" s="69">
        <f t="shared" si="18"/>
        <v>1</v>
      </c>
      <c r="AF58" s="190">
        <v>-3</v>
      </c>
      <c r="AG58" s="190">
        <v>0</v>
      </c>
      <c r="AH58" s="69">
        <v>28</v>
      </c>
      <c r="AI58" s="69">
        <v>20</v>
      </c>
      <c r="AJ58" s="69">
        <v>0</v>
      </c>
      <c r="AK58" s="69">
        <v>0</v>
      </c>
      <c r="AL58" s="80">
        <v>0</v>
      </c>
      <c r="AM58" s="80">
        <v>0</v>
      </c>
      <c r="AN58" s="69">
        <v>0</v>
      </c>
      <c r="AO58" s="69">
        <v>0</v>
      </c>
      <c r="AP58" s="80">
        <v>0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0</v>
      </c>
      <c r="CK58" s="69">
        <v>0</v>
      </c>
      <c r="CL58" s="80">
        <v>0</v>
      </c>
      <c r="CM58" s="80">
        <v>0</v>
      </c>
      <c r="CN58" s="67" t="s">
        <v>608</v>
      </c>
      <c r="CO58" s="67" t="s">
        <v>609</v>
      </c>
      <c r="CP58" s="67" t="s">
        <v>570</v>
      </c>
      <c r="CQ58" s="67" t="s">
        <v>570</v>
      </c>
      <c r="CR58" s="67" t="s">
        <v>570</v>
      </c>
      <c r="CS58" s="67" t="s">
        <v>570</v>
      </c>
      <c r="CT58" s="68">
        <v>45202</v>
      </c>
      <c r="CU58" s="67" t="s">
        <v>828</v>
      </c>
      <c r="CV58" s="67" t="s">
        <v>824</v>
      </c>
      <c r="CW58" s="68" t="s">
        <v>168</v>
      </c>
      <c r="CX58" s="68">
        <v>45078</v>
      </c>
      <c r="CY58" s="67" t="s">
        <v>821</v>
      </c>
      <c r="CZ58" s="67" t="s">
        <v>827</v>
      </c>
      <c r="DA58" s="67" t="s">
        <v>465</v>
      </c>
      <c r="DB58" s="81">
        <v>1984965.49</v>
      </c>
      <c r="DC58" s="67"/>
      <c r="DD58" s="67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0</v>
      </c>
      <c r="C59" s="67" t="s">
        <v>639</v>
      </c>
      <c r="D59" s="67" t="s">
        <v>838</v>
      </c>
      <c r="E59" s="68">
        <v>44573</v>
      </c>
      <c r="F59" s="67" t="s">
        <v>823</v>
      </c>
      <c r="G59" s="67" t="s">
        <v>829</v>
      </c>
      <c r="H59" s="187">
        <v>1</v>
      </c>
      <c r="I59" s="69">
        <v>0</v>
      </c>
      <c r="J59" s="69">
        <v>210</v>
      </c>
      <c r="K59" s="69">
        <v>235</v>
      </c>
      <c r="L59" s="69">
        <v>235</v>
      </c>
      <c r="M59" s="186">
        <f t="shared" si="15"/>
        <v>1</v>
      </c>
      <c r="N59" s="69">
        <f t="shared" si="16"/>
        <v>1</v>
      </c>
      <c r="O59" s="69">
        <v>0</v>
      </c>
      <c r="P59" s="69">
        <v>0</v>
      </c>
      <c r="Q59" s="69">
        <v>0</v>
      </c>
      <c r="R59" s="69">
        <v>25</v>
      </c>
      <c r="S59" s="69">
        <v>0</v>
      </c>
      <c r="T59" s="190">
        <v>6173212</v>
      </c>
      <c r="U59" s="190">
        <v>71171</v>
      </c>
      <c r="V59" s="190">
        <v>6102041</v>
      </c>
      <c r="W59" s="190">
        <v>6173212</v>
      </c>
      <c r="X59" s="190">
        <v>6149692</v>
      </c>
      <c r="Y59" s="190">
        <v>0</v>
      </c>
      <c r="Z59" s="190">
        <v>0</v>
      </c>
      <c r="AA59" s="190">
        <v>0</v>
      </c>
      <c r="AB59" s="190">
        <v>6149692</v>
      </c>
      <c r="AC59" s="190">
        <v>6808147</v>
      </c>
      <c r="AD59" s="186">
        <f t="shared" si="17"/>
        <v>1.1157163644098753</v>
      </c>
      <c r="AE59" s="69">
        <f t="shared" si="18"/>
        <v>0</v>
      </c>
      <c r="AF59" s="190">
        <v>658455</v>
      </c>
      <c r="AG59" s="190">
        <v>0</v>
      </c>
      <c r="AH59" s="69">
        <v>17</v>
      </c>
      <c r="AI59" s="69">
        <v>8</v>
      </c>
      <c r="AJ59" s="69">
        <v>0</v>
      </c>
      <c r="AK59" s="69">
        <v>0</v>
      </c>
      <c r="AL59" s="80">
        <v>0</v>
      </c>
      <c r="AM59" s="80">
        <v>0</v>
      </c>
      <c r="AN59" s="69">
        <v>0</v>
      </c>
      <c r="AO59" s="69">
        <v>0</v>
      </c>
      <c r="AP59" s="80">
        <v>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0</v>
      </c>
      <c r="CL59" s="80">
        <v>0</v>
      </c>
      <c r="CM59" s="80">
        <v>0</v>
      </c>
      <c r="CN59" s="67" t="s">
        <v>626</v>
      </c>
      <c r="CO59" s="67" t="s">
        <v>627</v>
      </c>
      <c r="CP59" s="67" t="s">
        <v>570</v>
      </c>
      <c r="CQ59" s="67" t="s">
        <v>570</v>
      </c>
      <c r="CR59" s="67" t="s">
        <v>570</v>
      </c>
      <c r="CS59" s="67" t="s">
        <v>570</v>
      </c>
      <c r="CT59" s="68">
        <v>45125</v>
      </c>
      <c r="CU59" s="67" t="s">
        <v>825</v>
      </c>
      <c r="CV59" s="67" t="s">
        <v>824</v>
      </c>
      <c r="CW59" s="68" t="s">
        <v>168</v>
      </c>
      <c r="CX59" s="68">
        <v>44888</v>
      </c>
      <c r="CY59" s="67" t="s">
        <v>828</v>
      </c>
      <c r="CZ59" s="67" t="s">
        <v>827</v>
      </c>
      <c r="DA59" s="67" t="s">
        <v>835</v>
      </c>
      <c r="DB59" s="81">
        <v>7484487.7599999998</v>
      </c>
      <c r="DC59" s="67"/>
      <c r="DD59" s="67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0</v>
      </c>
      <c r="C60" s="67" t="s">
        <v>254</v>
      </c>
      <c r="D60" s="67" t="s">
        <v>255</v>
      </c>
      <c r="E60" s="68">
        <v>44587</v>
      </c>
      <c r="F60" s="67" t="s">
        <v>823</v>
      </c>
      <c r="G60" s="67" t="s">
        <v>829</v>
      </c>
      <c r="H60" s="187">
        <v>1</v>
      </c>
      <c r="I60" s="69">
        <v>2</v>
      </c>
      <c r="J60" s="69">
        <v>250</v>
      </c>
      <c r="K60" s="69">
        <v>442</v>
      </c>
      <c r="L60" s="69">
        <v>442</v>
      </c>
      <c r="M60" s="186">
        <f t="shared" si="15"/>
        <v>1</v>
      </c>
      <c r="N60" s="69">
        <f t="shared" si="16"/>
        <v>1</v>
      </c>
      <c r="O60" s="69">
        <v>0</v>
      </c>
      <c r="P60" s="69">
        <v>0</v>
      </c>
      <c r="Q60" s="69">
        <v>0</v>
      </c>
      <c r="R60" s="69">
        <v>192</v>
      </c>
      <c r="S60" s="69">
        <v>0</v>
      </c>
      <c r="T60" s="190">
        <v>9730642</v>
      </c>
      <c r="U60" s="190">
        <v>103892</v>
      </c>
      <c r="V60" s="190">
        <v>9626750</v>
      </c>
      <c r="W60" s="190">
        <v>9751076</v>
      </c>
      <c r="X60" s="190">
        <v>10241376</v>
      </c>
      <c r="Y60" s="190">
        <v>0</v>
      </c>
      <c r="Z60" s="190">
        <v>0</v>
      </c>
      <c r="AA60" s="190">
        <v>0</v>
      </c>
      <c r="AB60" s="190">
        <v>10241376</v>
      </c>
      <c r="AC60" s="190">
        <v>10650890</v>
      </c>
      <c r="AD60" s="186">
        <f t="shared" si="17"/>
        <v>1.1063848131508558</v>
      </c>
      <c r="AE60" s="69">
        <f t="shared" si="18"/>
        <v>0</v>
      </c>
      <c r="AF60" s="190">
        <v>409515</v>
      </c>
      <c r="AG60" s="190">
        <v>20434</v>
      </c>
      <c r="AH60" s="69">
        <v>166</v>
      </c>
      <c r="AI60" s="69">
        <v>26</v>
      </c>
      <c r="AJ60" s="69">
        <v>0</v>
      </c>
      <c r="AK60" s="69">
        <v>0</v>
      </c>
      <c r="AL60" s="80">
        <v>116950</v>
      </c>
      <c r="AM60" s="80">
        <v>0</v>
      </c>
      <c r="AN60" s="69">
        <v>0</v>
      </c>
      <c r="AO60" s="69">
        <v>0</v>
      </c>
      <c r="AP60" s="80">
        <v>0</v>
      </c>
      <c r="AQ60" s="80">
        <v>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60</v>
      </c>
      <c r="BQ60" s="69">
        <v>0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60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-27382</v>
      </c>
      <c r="CI60" s="80">
        <v>0</v>
      </c>
      <c r="CJ60" s="69">
        <v>120</v>
      </c>
      <c r="CK60" s="69">
        <v>0</v>
      </c>
      <c r="CL60" s="80">
        <v>89568</v>
      </c>
      <c r="CM60" s="80">
        <v>0</v>
      </c>
      <c r="CN60" s="67" t="s">
        <v>632</v>
      </c>
      <c r="CO60" s="67" t="s">
        <v>633</v>
      </c>
      <c r="CP60" s="67" t="s">
        <v>570</v>
      </c>
      <c r="CQ60" s="67" t="s">
        <v>570</v>
      </c>
      <c r="CR60" s="67" t="s">
        <v>570</v>
      </c>
      <c r="CS60" s="67" t="s">
        <v>570</v>
      </c>
      <c r="CT60" s="68">
        <v>45342</v>
      </c>
      <c r="CU60" s="67" t="s">
        <v>823</v>
      </c>
      <c r="CV60" s="67" t="s">
        <v>824</v>
      </c>
      <c r="CW60" s="68" t="s">
        <v>168</v>
      </c>
      <c r="CX60" s="68">
        <v>45166</v>
      </c>
      <c r="CY60" s="67" t="s">
        <v>825</v>
      </c>
      <c r="CZ60" s="67" t="s">
        <v>824</v>
      </c>
      <c r="DA60" s="67" t="s">
        <v>836</v>
      </c>
      <c r="DB60" s="81">
        <v>11590621.810000001</v>
      </c>
      <c r="DC60" s="67"/>
      <c r="DD60" s="67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0</v>
      </c>
      <c r="C61" s="67" t="s">
        <v>256</v>
      </c>
      <c r="D61" s="67" t="s">
        <v>257</v>
      </c>
      <c r="E61" s="68">
        <v>44615</v>
      </c>
      <c r="F61" s="67" t="s">
        <v>823</v>
      </c>
      <c r="G61" s="67" t="s">
        <v>829</v>
      </c>
      <c r="H61" s="187">
        <v>2</v>
      </c>
      <c r="I61" s="69">
        <v>2</v>
      </c>
      <c r="J61" s="69">
        <v>210</v>
      </c>
      <c r="K61" s="69">
        <v>287</v>
      </c>
      <c r="L61" s="69">
        <v>287</v>
      </c>
      <c r="M61" s="186">
        <f t="shared" si="15"/>
        <v>1.1857142857142857</v>
      </c>
      <c r="N61" s="69">
        <f t="shared" si="16"/>
        <v>1</v>
      </c>
      <c r="O61" s="69">
        <v>0</v>
      </c>
      <c r="P61" s="69">
        <v>0</v>
      </c>
      <c r="Q61" s="69">
        <v>0</v>
      </c>
      <c r="R61" s="69">
        <v>72</v>
      </c>
      <c r="S61" s="69">
        <v>5</v>
      </c>
      <c r="T61" s="190">
        <v>4069827</v>
      </c>
      <c r="U61" s="190">
        <v>50000</v>
      </c>
      <c r="V61" s="190">
        <v>4019827</v>
      </c>
      <c r="W61" s="190">
        <v>4084043</v>
      </c>
      <c r="X61" s="190">
        <v>4107794</v>
      </c>
      <c r="Y61" s="190">
        <v>0</v>
      </c>
      <c r="Z61" s="190">
        <v>0</v>
      </c>
      <c r="AA61" s="190">
        <v>0</v>
      </c>
      <c r="AB61" s="190">
        <v>4107794</v>
      </c>
      <c r="AC61" s="190">
        <v>4236681</v>
      </c>
      <c r="AD61" s="186">
        <f t="shared" si="17"/>
        <v>1.0539461026556616</v>
      </c>
      <c r="AE61" s="69">
        <f t="shared" si="18"/>
        <v>1</v>
      </c>
      <c r="AF61" s="190">
        <v>130239</v>
      </c>
      <c r="AG61" s="190">
        <v>14216</v>
      </c>
      <c r="AH61" s="69">
        <v>19</v>
      </c>
      <c r="AI61" s="69">
        <v>19</v>
      </c>
      <c r="AJ61" s="69">
        <v>0</v>
      </c>
      <c r="AK61" s="69">
        <v>0</v>
      </c>
      <c r="AL61" s="80">
        <v>0</v>
      </c>
      <c r="AM61" s="80">
        <v>0</v>
      </c>
      <c r="AN61" s="69">
        <v>34</v>
      </c>
      <c r="AO61" s="69">
        <v>0</v>
      </c>
      <c r="AP61" s="80">
        <v>12864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1352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34</v>
      </c>
      <c r="CK61" s="69">
        <v>0</v>
      </c>
      <c r="CL61" s="80">
        <v>14216</v>
      </c>
      <c r="CM61" s="80">
        <v>0</v>
      </c>
      <c r="CN61" s="67" t="s">
        <v>577</v>
      </c>
      <c r="CO61" s="67" t="s">
        <v>578</v>
      </c>
      <c r="CP61" s="67" t="s">
        <v>570</v>
      </c>
      <c r="CQ61" s="67" t="s">
        <v>570</v>
      </c>
      <c r="CR61" s="67" t="s">
        <v>570</v>
      </c>
      <c r="CS61" s="67" t="s">
        <v>570</v>
      </c>
      <c r="CT61" s="68">
        <v>45201</v>
      </c>
      <c r="CU61" s="67" t="s">
        <v>828</v>
      </c>
      <c r="CV61" s="67" t="s">
        <v>824</v>
      </c>
      <c r="CW61" s="68" t="s">
        <v>168</v>
      </c>
      <c r="CX61" s="68">
        <v>45033</v>
      </c>
      <c r="CY61" s="67" t="s">
        <v>821</v>
      </c>
      <c r="CZ61" s="67" t="s">
        <v>827</v>
      </c>
      <c r="DA61" s="67" t="s">
        <v>465</v>
      </c>
      <c r="DB61" s="81">
        <v>5072861.67</v>
      </c>
      <c r="DC61" s="67"/>
      <c r="DD61" s="67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0</v>
      </c>
      <c r="C62" s="67" t="s">
        <v>478</v>
      </c>
      <c r="D62" s="67" t="s">
        <v>479</v>
      </c>
      <c r="E62" s="68">
        <v>44496</v>
      </c>
      <c r="F62" s="67" t="s">
        <v>828</v>
      </c>
      <c r="G62" s="67" t="s">
        <v>829</v>
      </c>
      <c r="H62" s="187">
        <v>1</v>
      </c>
      <c r="I62" s="69">
        <v>0</v>
      </c>
      <c r="J62" s="69">
        <v>180</v>
      </c>
      <c r="K62" s="69">
        <v>262</v>
      </c>
      <c r="L62" s="69">
        <v>260</v>
      </c>
      <c r="M62" s="186">
        <f t="shared" si="15"/>
        <v>1.1388888888888888</v>
      </c>
      <c r="N62" s="69">
        <f t="shared" si="16"/>
        <v>1</v>
      </c>
      <c r="O62" s="69">
        <v>2</v>
      </c>
      <c r="P62" s="69">
        <v>0</v>
      </c>
      <c r="Q62" s="69">
        <v>0</v>
      </c>
      <c r="R62" s="69">
        <v>55</v>
      </c>
      <c r="S62" s="69">
        <v>27</v>
      </c>
      <c r="T62" s="190">
        <v>1371850</v>
      </c>
      <c r="U62" s="190">
        <v>50000</v>
      </c>
      <c r="V62" s="190">
        <v>1321850</v>
      </c>
      <c r="W62" s="190">
        <v>1371850</v>
      </c>
      <c r="X62" s="190">
        <v>1320562</v>
      </c>
      <c r="Y62" s="190">
        <v>0</v>
      </c>
      <c r="Z62" s="190">
        <v>0</v>
      </c>
      <c r="AA62" s="190">
        <v>0</v>
      </c>
      <c r="AB62" s="190">
        <v>1320562</v>
      </c>
      <c r="AC62" s="190">
        <v>1320562</v>
      </c>
      <c r="AD62" s="186">
        <f t="shared" si="17"/>
        <v>0.99902560804932483</v>
      </c>
      <c r="AE62" s="69">
        <f t="shared" si="18"/>
        <v>1</v>
      </c>
      <c r="AF62" s="190">
        <v>0</v>
      </c>
      <c r="AG62" s="190">
        <v>0</v>
      </c>
      <c r="AH62" s="69">
        <v>29</v>
      </c>
      <c r="AI62" s="69">
        <v>26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608</v>
      </c>
      <c r="CO62" s="67" t="s">
        <v>609</v>
      </c>
      <c r="CP62" s="67" t="s">
        <v>570</v>
      </c>
      <c r="CQ62" s="67" t="s">
        <v>570</v>
      </c>
      <c r="CR62" s="67" t="s">
        <v>570</v>
      </c>
      <c r="CS62" s="67" t="s">
        <v>570</v>
      </c>
      <c r="CT62" s="68">
        <v>45167</v>
      </c>
      <c r="CU62" s="67" t="s">
        <v>825</v>
      </c>
      <c r="CV62" s="67" t="s">
        <v>824</v>
      </c>
      <c r="CW62" s="68" t="s">
        <v>168</v>
      </c>
      <c r="CX62" s="68">
        <v>44945</v>
      </c>
      <c r="CY62" s="67" t="s">
        <v>823</v>
      </c>
      <c r="CZ62" s="67" t="s">
        <v>827</v>
      </c>
      <c r="DA62" s="67" t="s">
        <v>465</v>
      </c>
      <c r="DB62" s="81">
        <v>1352767.24</v>
      </c>
      <c r="DC62" s="67"/>
      <c r="DD62" s="67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0</v>
      </c>
      <c r="C63" s="67" t="s">
        <v>258</v>
      </c>
      <c r="D63" s="67" t="s">
        <v>259</v>
      </c>
      <c r="E63" s="68">
        <v>44573</v>
      </c>
      <c r="F63" s="67" t="s">
        <v>823</v>
      </c>
      <c r="G63" s="67" t="s">
        <v>829</v>
      </c>
      <c r="H63" s="187">
        <v>2</v>
      </c>
      <c r="I63" s="69">
        <v>1</v>
      </c>
      <c r="J63" s="69">
        <v>300</v>
      </c>
      <c r="K63" s="69">
        <v>413</v>
      </c>
      <c r="L63" s="69">
        <v>418</v>
      </c>
      <c r="M63" s="186">
        <f t="shared" si="15"/>
        <v>1.0166666666666666</v>
      </c>
      <c r="N63" s="69">
        <f t="shared" si="16"/>
        <v>1</v>
      </c>
      <c r="O63" s="69">
        <v>-5</v>
      </c>
      <c r="P63" s="69">
        <v>5</v>
      </c>
      <c r="Q63" s="69">
        <v>0</v>
      </c>
      <c r="R63" s="69">
        <v>113</v>
      </c>
      <c r="S63" s="69">
        <v>0</v>
      </c>
      <c r="T63" s="190">
        <v>9551621</v>
      </c>
      <c r="U63" s="190">
        <v>106078</v>
      </c>
      <c r="V63" s="190">
        <v>9445543</v>
      </c>
      <c r="W63" s="190">
        <v>9552942</v>
      </c>
      <c r="X63" s="190">
        <v>9869457</v>
      </c>
      <c r="Y63" s="190">
        <v>-18930</v>
      </c>
      <c r="Z63" s="190">
        <v>0</v>
      </c>
      <c r="AA63" s="190">
        <v>-18930</v>
      </c>
      <c r="AB63" s="190">
        <v>9850527</v>
      </c>
      <c r="AC63" s="190">
        <v>10484168</v>
      </c>
      <c r="AD63" s="186">
        <f t="shared" si="17"/>
        <v>1.1099592686201312</v>
      </c>
      <c r="AE63" s="69">
        <f t="shared" si="18"/>
        <v>0</v>
      </c>
      <c r="AF63" s="190">
        <v>634962</v>
      </c>
      <c r="AG63" s="190">
        <v>1321</v>
      </c>
      <c r="AH63" s="69">
        <v>83</v>
      </c>
      <c r="AI63" s="69">
        <v>30</v>
      </c>
      <c r="AJ63" s="69">
        <v>0</v>
      </c>
      <c r="AK63" s="69">
        <v>0</v>
      </c>
      <c r="AL63" s="80">
        <v>0</v>
      </c>
      <c r="AM63" s="80">
        <v>0</v>
      </c>
      <c r="AN63" s="69">
        <v>0</v>
      </c>
      <c r="AO63" s="69">
        <v>0</v>
      </c>
      <c r="AP63" s="80">
        <v>1184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60</v>
      </c>
      <c r="BQ63" s="69">
        <v>0</v>
      </c>
      <c r="BR63" s="80">
        <v>1321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60</v>
      </c>
      <c r="CK63" s="69">
        <v>0</v>
      </c>
      <c r="CL63" s="80">
        <v>2504</v>
      </c>
      <c r="CM63" s="80">
        <v>0</v>
      </c>
      <c r="CN63" s="67" t="s">
        <v>632</v>
      </c>
      <c r="CO63" s="67" t="s">
        <v>633</v>
      </c>
      <c r="CP63" s="67" t="s">
        <v>570</v>
      </c>
      <c r="CQ63" s="67" t="s">
        <v>570</v>
      </c>
      <c r="CR63" s="67" t="s">
        <v>570</v>
      </c>
      <c r="CS63" s="67" t="s">
        <v>570</v>
      </c>
      <c r="CT63" s="68">
        <v>45232</v>
      </c>
      <c r="CU63" s="67" t="s">
        <v>828</v>
      </c>
      <c r="CV63" s="67" t="s">
        <v>824</v>
      </c>
      <c r="CW63" s="68" t="s">
        <v>168</v>
      </c>
      <c r="CX63" s="68">
        <v>45071</v>
      </c>
      <c r="CY63" s="67" t="s">
        <v>821</v>
      </c>
      <c r="CZ63" s="67" t="s">
        <v>827</v>
      </c>
      <c r="DA63" s="67" t="s">
        <v>465</v>
      </c>
      <c r="DB63" s="81">
        <v>11919284.18</v>
      </c>
      <c r="DC63" s="67"/>
      <c r="DD63" s="67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0</v>
      </c>
      <c r="C64" s="67" t="s">
        <v>480</v>
      </c>
      <c r="D64" s="67" t="s">
        <v>481</v>
      </c>
      <c r="E64" s="68">
        <v>44650</v>
      </c>
      <c r="F64" s="67" t="s">
        <v>823</v>
      </c>
      <c r="G64" s="67" t="s">
        <v>829</v>
      </c>
      <c r="H64" s="187">
        <v>2</v>
      </c>
      <c r="I64" s="69">
        <v>0</v>
      </c>
      <c r="J64" s="69">
        <v>197</v>
      </c>
      <c r="K64" s="69">
        <v>390</v>
      </c>
      <c r="L64" s="69">
        <v>390</v>
      </c>
      <c r="M64" s="186">
        <f t="shared" si="15"/>
        <v>1.0761421319796953</v>
      </c>
      <c r="N64" s="69">
        <f t="shared" si="16"/>
        <v>1</v>
      </c>
      <c r="O64" s="69">
        <v>0</v>
      </c>
      <c r="P64" s="69">
        <v>0</v>
      </c>
      <c r="Q64" s="69">
        <v>0</v>
      </c>
      <c r="R64" s="69">
        <v>178</v>
      </c>
      <c r="S64" s="69">
        <v>15</v>
      </c>
      <c r="T64" s="190">
        <v>8536881</v>
      </c>
      <c r="U64" s="190">
        <v>91154</v>
      </c>
      <c r="V64" s="190">
        <v>8445727</v>
      </c>
      <c r="W64" s="190">
        <v>8536881</v>
      </c>
      <c r="X64" s="190">
        <v>9157134</v>
      </c>
      <c r="Y64" s="190">
        <v>0</v>
      </c>
      <c r="Z64" s="190">
        <v>0</v>
      </c>
      <c r="AA64" s="190">
        <v>0</v>
      </c>
      <c r="AB64" s="190">
        <v>9157134</v>
      </c>
      <c r="AC64" s="190">
        <v>9260550</v>
      </c>
      <c r="AD64" s="186">
        <f t="shared" si="17"/>
        <v>1.0964775442066739</v>
      </c>
      <c r="AE64" s="69">
        <f t="shared" si="18"/>
        <v>1</v>
      </c>
      <c r="AF64" s="190">
        <v>103416</v>
      </c>
      <c r="AG64" s="190">
        <v>0</v>
      </c>
      <c r="AH64" s="69">
        <v>156</v>
      </c>
      <c r="AI64" s="69">
        <v>22</v>
      </c>
      <c r="AJ64" s="69">
        <v>0</v>
      </c>
      <c r="AK64" s="69">
        <v>1</v>
      </c>
      <c r="AL64" s="80">
        <v>23794</v>
      </c>
      <c r="AM64" s="80">
        <v>0</v>
      </c>
      <c r="AN64" s="69">
        <v>0</v>
      </c>
      <c r="AO64" s="69">
        <v>14</v>
      </c>
      <c r="AP64" s="80">
        <v>12482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0</v>
      </c>
      <c r="BF64" s="80">
        <v>0</v>
      </c>
      <c r="BG64" s="80">
        <v>0</v>
      </c>
      <c r="BH64" s="69">
        <v>0</v>
      </c>
      <c r="BI64" s="69">
        <v>0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145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145</v>
      </c>
      <c r="CK64" s="69">
        <v>15</v>
      </c>
      <c r="CL64" s="80">
        <v>36276</v>
      </c>
      <c r="CM64" s="80">
        <v>0</v>
      </c>
      <c r="CN64" s="67" t="s">
        <v>626</v>
      </c>
      <c r="CO64" s="67" t="s">
        <v>627</v>
      </c>
      <c r="CP64" s="67" t="s">
        <v>570</v>
      </c>
      <c r="CQ64" s="67" t="s">
        <v>570</v>
      </c>
      <c r="CR64" s="67" t="s">
        <v>570</v>
      </c>
      <c r="CS64" s="67" t="s">
        <v>570</v>
      </c>
      <c r="CT64" s="68">
        <v>45303</v>
      </c>
      <c r="CU64" s="67" t="s">
        <v>823</v>
      </c>
      <c r="CV64" s="67" t="s">
        <v>824</v>
      </c>
      <c r="CW64" s="68" t="s">
        <v>168</v>
      </c>
      <c r="CX64" s="68">
        <v>45169</v>
      </c>
      <c r="CY64" s="67" t="s">
        <v>825</v>
      </c>
      <c r="CZ64" s="67" t="s">
        <v>824</v>
      </c>
      <c r="DA64" s="67" t="s">
        <v>833</v>
      </c>
      <c r="DB64" s="81">
        <v>10386871.810000001</v>
      </c>
      <c r="DC64" s="67"/>
      <c r="DD64" s="67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0</v>
      </c>
      <c r="C65" s="67" t="s">
        <v>260</v>
      </c>
      <c r="D65" s="67" t="s">
        <v>261</v>
      </c>
      <c r="E65" s="68">
        <v>44650</v>
      </c>
      <c r="F65" s="67" t="s">
        <v>823</v>
      </c>
      <c r="G65" s="67" t="s">
        <v>829</v>
      </c>
      <c r="H65" s="187">
        <v>2</v>
      </c>
      <c r="I65" s="69">
        <v>1</v>
      </c>
      <c r="J65" s="69">
        <v>360</v>
      </c>
      <c r="K65" s="69">
        <v>392</v>
      </c>
      <c r="L65" s="69">
        <v>383</v>
      </c>
      <c r="M65" s="186">
        <f t="shared" si="15"/>
        <v>0.97499999999999998</v>
      </c>
      <c r="N65" s="69">
        <f t="shared" si="16"/>
        <v>1</v>
      </c>
      <c r="O65" s="69">
        <v>9</v>
      </c>
      <c r="P65" s="69">
        <v>0</v>
      </c>
      <c r="Q65" s="69">
        <v>0</v>
      </c>
      <c r="R65" s="69">
        <v>32</v>
      </c>
      <c r="S65" s="69">
        <v>0</v>
      </c>
      <c r="T65" s="190">
        <v>13369606</v>
      </c>
      <c r="U65" s="190">
        <v>130623</v>
      </c>
      <c r="V65" s="190">
        <v>13238982</v>
      </c>
      <c r="W65" s="190">
        <v>13375355</v>
      </c>
      <c r="X65" s="190">
        <v>13678461</v>
      </c>
      <c r="Y65" s="190">
        <v>0</v>
      </c>
      <c r="Z65" s="190">
        <v>0</v>
      </c>
      <c r="AA65" s="190">
        <v>0</v>
      </c>
      <c r="AB65" s="190">
        <v>13678461</v>
      </c>
      <c r="AC65" s="190">
        <v>14086129</v>
      </c>
      <c r="AD65" s="186">
        <f t="shared" si="17"/>
        <v>1.0639888323739695</v>
      </c>
      <c r="AE65" s="69">
        <f t="shared" si="18"/>
        <v>1</v>
      </c>
      <c r="AF65" s="190">
        <v>413419</v>
      </c>
      <c r="AG65" s="190">
        <v>5750</v>
      </c>
      <c r="AH65" s="69">
        <v>13</v>
      </c>
      <c r="AI65" s="69">
        <v>19</v>
      </c>
      <c r="AJ65" s="69">
        <v>0</v>
      </c>
      <c r="AK65" s="69">
        <v>0</v>
      </c>
      <c r="AL65" s="80">
        <v>3089</v>
      </c>
      <c r="AM65" s="80">
        <v>0</v>
      </c>
      <c r="AN65" s="69">
        <v>0</v>
      </c>
      <c r="AO65" s="69">
        <v>0</v>
      </c>
      <c r="AP65" s="80">
        <v>0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0</v>
      </c>
      <c r="BI65" s="69">
        <v>0</v>
      </c>
      <c r="BJ65" s="80">
        <v>6506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5750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0</v>
      </c>
      <c r="CK65" s="69">
        <v>0</v>
      </c>
      <c r="CL65" s="80">
        <v>15345</v>
      </c>
      <c r="CM65" s="80">
        <v>0</v>
      </c>
      <c r="CN65" s="67" t="s">
        <v>626</v>
      </c>
      <c r="CO65" s="67" t="s">
        <v>627</v>
      </c>
      <c r="CP65" s="67" t="s">
        <v>570</v>
      </c>
      <c r="CQ65" s="67" t="s">
        <v>570</v>
      </c>
      <c r="CR65" s="67" t="s">
        <v>570</v>
      </c>
      <c r="CS65" s="67" t="s">
        <v>570</v>
      </c>
      <c r="CT65" s="68">
        <v>45313</v>
      </c>
      <c r="CU65" s="67" t="s">
        <v>823</v>
      </c>
      <c r="CV65" s="67" t="s">
        <v>824</v>
      </c>
      <c r="CW65" s="68" t="s">
        <v>168</v>
      </c>
      <c r="CX65" s="68">
        <v>45141</v>
      </c>
      <c r="CY65" s="67" t="s">
        <v>825</v>
      </c>
      <c r="CZ65" s="67" t="s">
        <v>824</v>
      </c>
      <c r="DA65" s="67" t="s">
        <v>835</v>
      </c>
      <c r="DB65" s="81">
        <v>15619864.41</v>
      </c>
      <c r="DC65" s="67"/>
      <c r="DD65" s="67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69" customFormat="1">
      <c r="B66" s="67" t="s">
        <v>0</v>
      </c>
      <c r="C66" s="67" t="s">
        <v>482</v>
      </c>
      <c r="D66" s="67" t="s">
        <v>483</v>
      </c>
      <c r="E66" s="68">
        <v>44356</v>
      </c>
      <c r="F66" s="67" t="s">
        <v>821</v>
      </c>
      <c r="G66" s="67" t="s">
        <v>822</v>
      </c>
      <c r="H66" s="187">
        <v>2</v>
      </c>
      <c r="I66" s="69">
        <v>0</v>
      </c>
      <c r="J66" s="69">
        <v>350</v>
      </c>
      <c r="K66" s="69">
        <v>464</v>
      </c>
      <c r="L66" s="69">
        <v>459</v>
      </c>
      <c r="M66" s="186">
        <f t="shared" si="15"/>
        <v>1.0657142857142856</v>
      </c>
      <c r="N66" s="69">
        <f t="shared" si="16"/>
        <v>1</v>
      </c>
      <c r="O66" s="69">
        <v>5</v>
      </c>
      <c r="P66" s="69">
        <v>0</v>
      </c>
      <c r="Q66" s="69">
        <v>0</v>
      </c>
      <c r="R66" s="69">
        <v>86</v>
      </c>
      <c r="S66" s="69">
        <v>28</v>
      </c>
      <c r="T66" s="190">
        <v>7918962</v>
      </c>
      <c r="U66" s="190">
        <v>100000</v>
      </c>
      <c r="V66" s="190">
        <v>7818962</v>
      </c>
      <c r="W66" s="190">
        <v>7918962</v>
      </c>
      <c r="X66" s="190">
        <v>7962203</v>
      </c>
      <c r="Y66" s="190">
        <v>0</v>
      </c>
      <c r="Z66" s="190">
        <v>0</v>
      </c>
      <c r="AA66" s="190">
        <v>0</v>
      </c>
      <c r="AB66" s="190">
        <v>7962203</v>
      </c>
      <c r="AC66" s="190">
        <v>8267055</v>
      </c>
      <c r="AD66" s="186">
        <f t="shared" si="17"/>
        <v>1.0573085020748278</v>
      </c>
      <c r="AE66" s="69">
        <f t="shared" si="18"/>
        <v>1</v>
      </c>
      <c r="AF66" s="190">
        <v>304853</v>
      </c>
      <c r="AG66" s="190">
        <v>0</v>
      </c>
      <c r="AH66" s="69">
        <v>42</v>
      </c>
      <c r="AI66" s="69">
        <v>44</v>
      </c>
      <c r="AJ66" s="69">
        <v>0</v>
      </c>
      <c r="AK66" s="69">
        <v>28</v>
      </c>
      <c r="AL66" s="80">
        <v>0</v>
      </c>
      <c r="AM66" s="80">
        <v>0</v>
      </c>
      <c r="AN66" s="69">
        <v>0</v>
      </c>
      <c r="AO66" s="69">
        <v>0</v>
      </c>
      <c r="AP66" s="80">
        <v>0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0</v>
      </c>
      <c r="BF66" s="80">
        <v>0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0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0</v>
      </c>
      <c r="CK66" s="69">
        <v>28</v>
      </c>
      <c r="CL66" s="80">
        <v>0</v>
      </c>
      <c r="CM66" s="80">
        <v>0</v>
      </c>
      <c r="CN66" s="67" t="s">
        <v>626</v>
      </c>
      <c r="CO66" s="67" t="s">
        <v>627</v>
      </c>
      <c r="CP66" s="67" t="s">
        <v>570</v>
      </c>
      <c r="CQ66" s="67" t="s">
        <v>570</v>
      </c>
      <c r="CR66" s="67" t="s">
        <v>570</v>
      </c>
      <c r="CS66" s="67" t="s">
        <v>570</v>
      </c>
      <c r="CT66" s="68">
        <v>45176</v>
      </c>
      <c r="CU66" s="67" t="s">
        <v>825</v>
      </c>
      <c r="CV66" s="67" t="s">
        <v>824</v>
      </c>
      <c r="CW66" s="68" t="s">
        <v>168</v>
      </c>
      <c r="CX66" s="68">
        <v>44980</v>
      </c>
      <c r="CY66" s="67" t="s">
        <v>823</v>
      </c>
      <c r="CZ66" s="67" t="s">
        <v>827</v>
      </c>
      <c r="DA66" s="67" t="s">
        <v>833</v>
      </c>
      <c r="DB66" s="81">
        <v>7233767.7699999996</v>
      </c>
      <c r="DC66" s="67"/>
      <c r="DD66" s="67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2:1477" s="69" customFormat="1">
      <c r="B67" s="67" t="s">
        <v>0</v>
      </c>
      <c r="C67" s="67" t="s">
        <v>262</v>
      </c>
      <c r="D67" s="67" t="s">
        <v>263</v>
      </c>
      <c r="E67" s="68">
        <v>44517</v>
      </c>
      <c r="F67" s="67" t="s">
        <v>828</v>
      </c>
      <c r="G67" s="67" t="s">
        <v>829</v>
      </c>
      <c r="H67" s="187">
        <v>1</v>
      </c>
      <c r="I67" s="69">
        <v>2</v>
      </c>
      <c r="J67" s="69">
        <v>85</v>
      </c>
      <c r="K67" s="69">
        <v>354</v>
      </c>
      <c r="L67" s="69">
        <v>373</v>
      </c>
      <c r="M67" s="186">
        <f t="shared" si="15"/>
        <v>3.0235294117647058</v>
      </c>
      <c r="N67" s="69">
        <f t="shared" si="16"/>
        <v>0</v>
      </c>
      <c r="O67" s="69">
        <v>-19</v>
      </c>
      <c r="P67" s="69">
        <v>19</v>
      </c>
      <c r="Q67" s="69">
        <v>0</v>
      </c>
      <c r="R67" s="69">
        <v>108</v>
      </c>
      <c r="S67" s="69">
        <v>161</v>
      </c>
      <c r="T67" s="190">
        <v>997892</v>
      </c>
      <c r="U67" s="190">
        <v>42783</v>
      </c>
      <c r="V67" s="190">
        <v>955110</v>
      </c>
      <c r="W67" s="190">
        <v>1048834</v>
      </c>
      <c r="X67" s="190">
        <v>1111095</v>
      </c>
      <c r="Y67" s="190">
        <v>-32186</v>
      </c>
      <c r="Z67" s="190">
        <v>0</v>
      </c>
      <c r="AA67" s="190">
        <v>-32186</v>
      </c>
      <c r="AB67" s="190">
        <v>1078909</v>
      </c>
      <c r="AC67" s="190">
        <v>1111095</v>
      </c>
      <c r="AD67" s="186">
        <f t="shared" si="17"/>
        <v>1.1633162672362345</v>
      </c>
      <c r="AE67" s="69">
        <f t="shared" si="18"/>
        <v>0</v>
      </c>
      <c r="AF67" s="190">
        <v>32186</v>
      </c>
      <c r="AG67" s="190">
        <v>50942</v>
      </c>
      <c r="AH67" s="69">
        <v>46</v>
      </c>
      <c r="AI67" s="69">
        <v>70</v>
      </c>
      <c r="AJ67" s="69">
        <v>0</v>
      </c>
      <c r="AK67" s="69">
        <v>0</v>
      </c>
      <c r="AL67" s="80">
        <v>0</v>
      </c>
      <c r="AM67" s="80">
        <v>0</v>
      </c>
      <c r="AN67" s="69">
        <v>22</v>
      </c>
      <c r="AO67" s="69">
        <v>121</v>
      </c>
      <c r="AP67" s="80">
        <v>80716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30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22</v>
      </c>
      <c r="CK67" s="69">
        <v>151</v>
      </c>
      <c r="CL67" s="80">
        <v>80716</v>
      </c>
      <c r="CM67" s="80">
        <v>0</v>
      </c>
      <c r="CN67" s="67" t="s">
        <v>634</v>
      </c>
      <c r="CO67" s="67" t="s">
        <v>635</v>
      </c>
      <c r="CP67" s="67" t="s">
        <v>570</v>
      </c>
      <c r="CQ67" s="67" t="s">
        <v>570</v>
      </c>
      <c r="CR67" s="67" t="s">
        <v>570</v>
      </c>
      <c r="CS67" s="67" t="s">
        <v>570</v>
      </c>
      <c r="CT67" s="68">
        <v>45336</v>
      </c>
      <c r="CU67" s="67" t="s">
        <v>823</v>
      </c>
      <c r="CV67" s="67" t="s">
        <v>824</v>
      </c>
      <c r="CW67" s="68" t="s">
        <v>168</v>
      </c>
      <c r="CX67" s="68">
        <v>45085</v>
      </c>
      <c r="CY67" s="67" t="s">
        <v>821</v>
      </c>
      <c r="CZ67" s="67" t="s">
        <v>827</v>
      </c>
      <c r="DA67" s="67" t="s">
        <v>835</v>
      </c>
      <c r="DB67" s="81">
        <v>943264.64</v>
      </c>
      <c r="DC67" s="67"/>
      <c r="DD67" s="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0</v>
      </c>
      <c r="C68" s="67" t="s">
        <v>484</v>
      </c>
      <c r="D68" s="67" t="s">
        <v>485</v>
      </c>
      <c r="E68" s="68">
        <v>44587</v>
      </c>
      <c r="F68" s="67" t="s">
        <v>823</v>
      </c>
      <c r="G68" s="67" t="s">
        <v>829</v>
      </c>
      <c r="H68" s="187">
        <v>1</v>
      </c>
      <c r="I68" s="69">
        <v>0</v>
      </c>
      <c r="J68" s="69">
        <v>120</v>
      </c>
      <c r="K68" s="69">
        <v>193</v>
      </c>
      <c r="L68" s="69">
        <v>185</v>
      </c>
      <c r="M68" s="186">
        <f t="shared" si="15"/>
        <v>1.3166666666666667</v>
      </c>
      <c r="N68" s="69">
        <f t="shared" si="16"/>
        <v>0</v>
      </c>
      <c r="O68" s="69">
        <v>8</v>
      </c>
      <c r="P68" s="69">
        <v>0</v>
      </c>
      <c r="Q68" s="69">
        <v>0</v>
      </c>
      <c r="R68" s="69">
        <v>27</v>
      </c>
      <c r="S68" s="69">
        <v>46</v>
      </c>
      <c r="T68" s="190">
        <v>1077522</v>
      </c>
      <c r="U68" s="190">
        <v>44955</v>
      </c>
      <c r="V68" s="190">
        <v>1032567</v>
      </c>
      <c r="W68" s="190">
        <v>1077522</v>
      </c>
      <c r="X68" s="190">
        <v>1075156</v>
      </c>
      <c r="Y68" s="190">
        <v>0</v>
      </c>
      <c r="Z68" s="190">
        <v>0</v>
      </c>
      <c r="AA68" s="190">
        <v>0</v>
      </c>
      <c r="AB68" s="190">
        <v>1075156</v>
      </c>
      <c r="AC68" s="190">
        <v>1075156</v>
      </c>
      <c r="AD68" s="186">
        <f t="shared" si="17"/>
        <v>1.0412457496704814</v>
      </c>
      <c r="AE68" s="69">
        <f t="shared" si="18"/>
        <v>1</v>
      </c>
      <c r="AF68" s="190">
        <v>0</v>
      </c>
      <c r="AG68" s="190">
        <v>0</v>
      </c>
      <c r="AH68" s="69">
        <v>16</v>
      </c>
      <c r="AI68" s="69">
        <v>11</v>
      </c>
      <c r="AJ68" s="69">
        <v>0</v>
      </c>
      <c r="AK68" s="69">
        <v>30</v>
      </c>
      <c r="AL68" s="80">
        <v>18350</v>
      </c>
      <c r="AM68" s="80">
        <v>0</v>
      </c>
      <c r="AN68" s="69">
        <v>0</v>
      </c>
      <c r="AO68" s="69">
        <v>16</v>
      </c>
      <c r="AP68" s="80">
        <v>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46</v>
      </c>
      <c r="CL68" s="80">
        <v>18350</v>
      </c>
      <c r="CM68" s="80">
        <v>0</v>
      </c>
      <c r="CN68" s="67" t="s">
        <v>577</v>
      </c>
      <c r="CO68" s="67" t="s">
        <v>578</v>
      </c>
      <c r="CP68" s="67" t="s">
        <v>570</v>
      </c>
      <c r="CQ68" s="67" t="s">
        <v>570</v>
      </c>
      <c r="CR68" s="67" t="s">
        <v>570</v>
      </c>
      <c r="CS68" s="67" t="s">
        <v>570</v>
      </c>
      <c r="CT68" s="68">
        <v>45160</v>
      </c>
      <c r="CU68" s="67" t="s">
        <v>825</v>
      </c>
      <c r="CV68" s="67" t="s">
        <v>824</v>
      </c>
      <c r="CW68" s="68" t="s">
        <v>168</v>
      </c>
      <c r="CX68" s="68">
        <v>44848</v>
      </c>
      <c r="CY68" s="67" t="s">
        <v>828</v>
      </c>
      <c r="CZ68" s="67" t="s">
        <v>827</v>
      </c>
      <c r="DA68" s="67" t="s">
        <v>465</v>
      </c>
      <c r="DB68" s="81">
        <v>1339271.3600000001</v>
      </c>
      <c r="DC68" s="67"/>
      <c r="DD68" s="67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0</v>
      </c>
      <c r="C69" s="67" t="s">
        <v>486</v>
      </c>
      <c r="D69" s="67" t="s">
        <v>487</v>
      </c>
      <c r="E69" s="68">
        <v>44720</v>
      </c>
      <c r="F69" s="67" t="s">
        <v>821</v>
      </c>
      <c r="G69" s="67" t="s">
        <v>829</v>
      </c>
      <c r="H69" s="187">
        <v>2</v>
      </c>
      <c r="I69" s="69">
        <v>0</v>
      </c>
      <c r="J69" s="69">
        <v>180</v>
      </c>
      <c r="K69" s="69">
        <v>199</v>
      </c>
      <c r="L69" s="69">
        <v>178</v>
      </c>
      <c r="M69" s="186">
        <f t="shared" si="15"/>
        <v>0.8833333333333333</v>
      </c>
      <c r="N69" s="69">
        <f t="shared" si="16"/>
        <v>1</v>
      </c>
      <c r="O69" s="69">
        <v>21</v>
      </c>
      <c r="P69" s="69">
        <v>0</v>
      </c>
      <c r="Q69" s="69">
        <v>0</v>
      </c>
      <c r="R69" s="69">
        <v>19</v>
      </c>
      <c r="S69" s="69">
        <v>0</v>
      </c>
      <c r="T69" s="190">
        <v>1298306</v>
      </c>
      <c r="U69" s="190">
        <v>50000</v>
      </c>
      <c r="V69" s="190">
        <v>1248306</v>
      </c>
      <c r="W69" s="190">
        <v>1298306</v>
      </c>
      <c r="X69" s="190">
        <v>1209436</v>
      </c>
      <c r="Y69" s="190">
        <v>0</v>
      </c>
      <c r="Z69" s="190">
        <v>0</v>
      </c>
      <c r="AA69" s="190">
        <v>0</v>
      </c>
      <c r="AB69" s="190">
        <v>1209436</v>
      </c>
      <c r="AC69" s="190">
        <v>1209097</v>
      </c>
      <c r="AD69" s="186">
        <f t="shared" si="17"/>
        <v>0.96859023348441808</v>
      </c>
      <c r="AE69" s="69">
        <f t="shared" si="18"/>
        <v>1</v>
      </c>
      <c r="AF69" s="190">
        <v>-339</v>
      </c>
      <c r="AG69" s="190">
        <v>0</v>
      </c>
      <c r="AH69" s="69">
        <v>4</v>
      </c>
      <c r="AI69" s="69">
        <v>15</v>
      </c>
      <c r="AJ69" s="69">
        <v>0</v>
      </c>
      <c r="AK69" s="69">
        <v>0</v>
      </c>
      <c r="AL69" s="80">
        <v>0</v>
      </c>
      <c r="AM69" s="80">
        <v>0</v>
      </c>
      <c r="AN69" s="69">
        <v>0</v>
      </c>
      <c r="AO69" s="69">
        <v>0</v>
      </c>
      <c r="AP69" s="80">
        <v>1848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0</v>
      </c>
      <c r="CL69" s="80">
        <v>1848</v>
      </c>
      <c r="CM69" s="80">
        <v>0</v>
      </c>
      <c r="CN69" s="67" t="s">
        <v>640</v>
      </c>
      <c r="CO69" s="67" t="s">
        <v>641</v>
      </c>
      <c r="CP69" s="67" t="s">
        <v>570</v>
      </c>
      <c r="CQ69" s="67" t="s">
        <v>570</v>
      </c>
      <c r="CR69" s="67" t="s">
        <v>570</v>
      </c>
      <c r="CS69" s="67" t="s">
        <v>570</v>
      </c>
      <c r="CT69" s="68">
        <v>45169</v>
      </c>
      <c r="CU69" s="67" t="s">
        <v>825</v>
      </c>
      <c r="CV69" s="67" t="s">
        <v>824</v>
      </c>
      <c r="CW69" s="68" t="s">
        <v>168</v>
      </c>
      <c r="CX69" s="68">
        <v>45035</v>
      </c>
      <c r="CY69" s="67" t="s">
        <v>821</v>
      </c>
      <c r="CZ69" s="67" t="s">
        <v>827</v>
      </c>
      <c r="DA69" s="67" t="s">
        <v>833</v>
      </c>
      <c r="DB69" s="81">
        <v>1554775.94</v>
      </c>
      <c r="DC69" s="67"/>
      <c r="DD69" s="67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0</v>
      </c>
      <c r="C70" s="67" t="s">
        <v>488</v>
      </c>
      <c r="D70" s="67" t="s">
        <v>489</v>
      </c>
      <c r="E70" s="68">
        <v>44720</v>
      </c>
      <c r="F70" s="67" t="s">
        <v>821</v>
      </c>
      <c r="G70" s="67" t="s">
        <v>829</v>
      </c>
      <c r="H70" s="187">
        <v>1</v>
      </c>
      <c r="I70" s="69">
        <v>0</v>
      </c>
      <c r="J70" s="69">
        <v>300</v>
      </c>
      <c r="K70" s="69">
        <v>355</v>
      </c>
      <c r="L70" s="69">
        <v>351</v>
      </c>
      <c r="M70" s="186">
        <f t="shared" si="15"/>
        <v>0.98666666666666669</v>
      </c>
      <c r="N70" s="69">
        <f t="shared" si="16"/>
        <v>1</v>
      </c>
      <c r="O70" s="69">
        <v>4</v>
      </c>
      <c r="P70" s="69">
        <v>0</v>
      </c>
      <c r="Q70" s="69">
        <v>0</v>
      </c>
      <c r="R70" s="69">
        <v>55</v>
      </c>
      <c r="S70" s="69">
        <v>0</v>
      </c>
      <c r="T70" s="190">
        <v>13193368</v>
      </c>
      <c r="U70" s="190">
        <v>109807</v>
      </c>
      <c r="V70" s="190">
        <v>13083561</v>
      </c>
      <c r="W70" s="190">
        <v>13193368</v>
      </c>
      <c r="X70" s="190">
        <v>13034580</v>
      </c>
      <c r="Y70" s="190">
        <v>0</v>
      </c>
      <c r="Z70" s="190">
        <v>0</v>
      </c>
      <c r="AA70" s="190">
        <v>0</v>
      </c>
      <c r="AB70" s="190">
        <v>13034580</v>
      </c>
      <c r="AC70" s="190">
        <v>12703529</v>
      </c>
      <c r="AD70" s="186">
        <f t="shared" si="17"/>
        <v>0.97095347359942752</v>
      </c>
      <c r="AE70" s="69">
        <f t="shared" si="18"/>
        <v>1</v>
      </c>
      <c r="AF70" s="190">
        <v>-331050</v>
      </c>
      <c r="AG70" s="190">
        <v>0</v>
      </c>
      <c r="AH70" s="69">
        <v>29</v>
      </c>
      <c r="AI70" s="69">
        <v>26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0</v>
      </c>
      <c r="AP70" s="80">
        <v>1465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0</v>
      </c>
      <c r="CL70" s="80">
        <v>1465</v>
      </c>
      <c r="CM70" s="80">
        <v>0</v>
      </c>
      <c r="CN70" s="67" t="s">
        <v>588</v>
      </c>
      <c r="CO70" s="67" t="s">
        <v>589</v>
      </c>
      <c r="CP70" s="67" t="s">
        <v>570</v>
      </c>
      <c r="CQ70" s="67" t="s">
        <v>570</v>
      </c>
      <c r="CR70" s="67" t="s">
        <v>570</v>
      </c>
      <c r="CS70" s="67" t="s">
        <v>570</v>
      </c>
      <c r="CT70" s="68">
        <v>45342</v>
      </c>
      <c r="CU70" s="67" t="s">
        <v>823</v>
      </c>
      <c r="CV70" s="67" t="s">
        <v>824</v>
      </c>
      <c r="CW70" s="68" t="s">
        <v>168</v>
      </c>
      <c r="CX70" s="68">
        <v>45161</v>
      </c>
      <c r="CY70" s="67" t="s">
        <v>825</v>
      </c>
      <c r="CZ70" s="67" t="s">
        <v>824</v>
      </c>
      <c r="DA70" s="67" t="s">
        <v>465</v>
      </c>
      <c r="DB70" s="81">
        <v>10896297.689999999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0</v>
      </c>
      <c r="C71" s="67" t="s">
        <v>642</v>
      </c>
      <c r="D71" s="67" t="s">
        <v>839</v>
      </c>
      <c r="E71" s="68">
        <v>44727</v>
      </c>
      <c r="F71" s="67" t="s">
        <v>821</v>
      </c>
      <c r="G71" s="67" t="s">
        <v>829</v>
      </c>
      <c r="H71" s="187">
        <v>1</v>
      </c>
      <c r="I71" s="69">
        <v>0</v>
      </c>
      <c r="J71" s="69">
        <v>90</v>
      </c>
      <c r="K71" s="69">
        <v>90</v>
      </c>
      <c r="L71" s="69">
        <v>19</v>
      </c>
      <c r="M71" s="186">
        <f t="shared" si="15"/>
        <v>0.21111111111111111</v>
      </c>
      <c r="N71" s="69">
        <f t="shared" si="16"/>
        <v>1</v>
      </c>
      <c r="O71" s="69">
        <v>71</v>
      </c>
      <c r="P71" s="69">
        <v>0</v>
      </c>
      <c r="Q71" s="69">
        <v>0</v>
      </c>
      <c r="R71" s="69">
        <v>0</v>
      </c>
      <c r="S71" s="69">
        <v>0</v>
      </c>
      <c r="T71" s="190">
        <v>240110</v>
      </c>
      <c r="U71" s="190">
        <v>17791</v>
      </c>
      <c r="V71" s="190">
        <v>222319</v>
      </c>
      <c r="W71" s="190">
        <v>240110</v>
      </c>
      <c r="X71" s="190">
        <v>185940</v>
      </c>
      <c r="Y71" s="190">
        <v>0</v>
      </c>
      <c r="Z71" s="190">
        <v>0</v>
      </c>
      <c r="AA71" s="190">
        <v>0</v>
      </c>
      <c r="AB71" s="190">
        <v>185940</v>
      </c>
      <c r="AC71" s="190">
        <v>185940</v>
      </c>
      <c r="AD71" s="186">
        <f t="shared" si="17"/>
        <v>0.83636576271033969</v>
      </c>
      <c r="AE71" s="69">
        <f t="shared" si="18"/>
        <v>1</v>
      </c>
      <c r="AF71" s="190">
        <v>0</v>
      </c>
      <c r="AG71" s="190">
        <v>0</v>
      </c>
      <c r="AH71" s="69">
        <v>0</v>
      </c>
      <c r="AI71" s="69">
        <v>0</v>
      </c>
      <c r="AJ71" s="69">
        <v>0</v>
      </c>
      <c r="AK71" s="69">
        <v>0</v>
      </c>
      <c r="AL71" s="80">
        <v>0</v>
      </c>
      <c r="AM71" s="80">
        <v>0</v>
      </c>
      <c r="AN71" s="69">
        <v>0</v>
      </c>
      <c r="AO71" s="69">
        <v>0</v>
      </c>
      <c r="AP71" s="80">
        <v>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0</v>
      </c>
      <c r="CK71" s="69">
        <v>0</v>
      </c>
      <c r="CL71" s="80">
        <v>0</v>
      </c>
      <c r="CM71" s="80">
        <v>0</v>
      </c>
      <c r="CN71" s="67" t="s">
        <v>643</v>
      </c>
      <c r="CO71" s="67" t="s">
        <v>644</v>
      </c>
      <c r="CP71" s="67" t="s">
        <v>570</v>
      </c>
      <c r="CQ71" s="67" t="s">
        <v>570</v>
      </c>
      <c r="CR71" s="67" t="s">
        <v>570</v>
      </c>
      <c r="CS71" s="67" t="s">
        <v>570</v>
      </c>
      <c r="CT71" s="68">
        <v>45156</v>
      </c>
      <c r="CU71" s="67" t="s">
        <v>825</v>
      </c>
      <c r="CV71" s="67" t="s">
        <v>824</v>
      </c>
      <c r="CW71" s="68" t="s">
        <v>168</v>
      </c>
      <c r="CX71" s="68">
        <v>45016</v>
      </c>
      <c r="CY71" s="67" t="s">
        <v>823</v>
      </c>
      <c r="CZ71" s="67" t="s">
        <v>827</v>
      </c>
      <c r="DA71" s="67" t="s">
        <v>465</v>
      </c>
      <c r="DB71" s="81">
        <v>402519.71</v>
      </c>
      <c r="DC71" s="67"/>
      <c r="DD71" s="67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0</v>
      </c>
      <c r="C72" s="67" t="s">
        <v>490</v>
      </c>
      <c r="D72" s="67" t="s">
        <v>491</v>
      </c>
      <c r="E72" s="68">
        <v>44727</v>
      </c>
      <c r="F72" s="67" t="s">
        <v>821</v>
      </c>
      <c r="G72" s="67" t="s">
        <v>829</v>
      </c>
      <c r="H72" s="187">
        <v>1</v>
      </c>
      <c r="I72" s="69">
        <v>0</v>
      </c>
      <c r="J72" s="69">
        <v>60</v>
      </c>
      <c r="K72" s="69">
        <v>160</v>
      </c>
      <c r="L72" s="69">
        <v>160</v>
      </c>
      <c r="M72" s="186">
        <f t="shared" si="15"/>
        <v>1.5166666666666666</v>
      </c>
      <c r="N72" s="69">
        <f t="shared" si="16"/>
        <v>0</v>
      </c>
      <c r="O72" s="69">
        <v>0</v>
      </c>
      <c r="P72" s="69">
        <v>0</v>
      </c>
      <c r="Q72" s="69">
        <v>0</v>
      </c>
      <c r="R72" s="69">
        <v>69</v>
      </c>
      <c r="S72" s="69">
        <v>31</v>
      </c>
      <c r="T72" s="190">
        <v>1386562</v>
      </c>
      <c r="U72" s="190">
        <v>50000</v>
      </c>
      <c r="V72" s="190">
        <v>1336562</v>
      </c>
      <c r="W72" s="190">
        <v>1386562</v>
      </c>
      <c r="X72" s="190">
        <v>1349510</v>
      </c>
      <c r="Y72" s="190">
        <v>0</v>
      </c>
      <c r="Z72" s="190">
        <v>0</v>
      </c>
      <c r="AA72" s="190">
        <v>0</v>
      </c>
      <c r="AB72" s="190">
        <v>1349510</v>
      </c>
      <c r="AC72" s="190">
        <v>1349510</v>
      </c>
      <c r="AD72" s="186">
        <f t="shared" si="17"/>
        <v>1.009687541617972</v>
      </c>
      <c r="AE72" s="69">
        <f t="shared" si="18"/>
        <v>1</v>
      </c>
      <c r="AF72" s="190">
        <v>0</v>
      </c>
      <c r="AG72" s="190">
        <v>0</v>
      </c>
      <c r="AH72" s="69">
        <v>53</v>
      </c>
      <c r="AI72" s="69">
        <v>16</v>
      </c>
      <c r="AJ72" s="69">
        <v>0</v>
      </c>
      <c r="AK72" s="69">
        <v>0</v>
      </c>
      <c r="AL72" s="80">
        <v>0</v>
      </c>
      <c r="AM72" s="80">
        <v>0</v>
      </c>
      <c r="AN72" s="69">
        <v>0</v>
      </c>
      <c r="AO72" s="69">
        <v>0</v>
      </c>
      <c r="AP72" s="80">
        <v>0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31</v>
      </c>
      <c r="BR72" s="80">
        <v>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0</v>
      </c>
      <c r="CK72" s="69">
        <v>31</v>
      </c>
      <c r="CL72" s="80">
        <v>0</v>
      </c>
      <c r="CM72" s="80">
        <v>0</v>
      </c>
      <c r="CN72" s="67" t="s">
        <v>626</v>
      </c>
      <c r="CO72" s="67" t="s">
        <v>627</v>
      </c>
      <c r="CP72" s="67" t="s">
        <v>570</v>
      </c>
      <c r="CQ72" s="67" t="s">
        <v>570</v>
      </c>
      <c r="CR72" s="67" t="s">
        <v>570</v>
      </c>
      <c r="CS72" s="67" t="s">
        <v>570</v>
      </c>
      <c r="CT72" s="68">
        <v>45260</v>
      </c>
      <c r="CU72" s="67" t="s">
        <v>828</v>
      </c>
      <c r="CV72" s="67" t="s">
        <v>824</v>
      </c>
      <c r="CW72" s="68" t="s">
        <v>168</v>
      </c>
      <c r="CX72" s="68">
        <v>44999</v>
      </c>
      <c r="CY72" s="67" t="s">
        <v>823</v>
      </c>
      <c r="CZ72" s="67" t="s">
        <v>827</v>
      </c>
      <c r="DA72" s="67" t="s">
        <v>465</v>
      </c>
      <c r="DB72" s="81">
        <v>1705476.65</v>
      </c>
      <c r="DC72" s="67"/>
      <c r="DD72" s="67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0</v>
      </c>
      <c r="C73" s="67" t="s">
        <v>264</v>
      </c>
      <c r="D73" s="67" t="s">
        <v>265</v>
      </c>
      <c r="E73" s="68">
        <v>44727</v>
      </c>
      <c r="F73" s="67" t="s">
        <v>821</v>
      </c>
      <c r="G73" s="67" t="s">
        <v>829</v>
      </c>
      <c r="H73" s="187">
        <v>2</v>
      </c>
      <c r="I73" s="69">
        <v>3</v>
      </c>
      <c r="J73" s="69">
        <v>90</v>
      </c>
      <c r="K73" s="69">
        <v>144</v>
      </c>
      <c r="L73" s="69">
        <v>140</v>
      </c>
      <c r="M73" s="186">
        <f t="shared" si="15"/>
        <v>1.1888888888888889</v>
      </c>
      <c r="N73" s="69">
        <f t="shared" si="16"/>
        <v>1</v>
      </c>
      <c r="O73" s="69">
        <v>4</v>
      </c>
      <c r="P73" s="69">
        <v>0</v>
      </c>
      <c r="Q73" s="69">
        <v>0</v>
      </c>
      <c r="R73" s="69">
        <v>47</v>
      </c>
      <c r="S73" s="69">
        <v>7</v>
      </c>
      <c r="T73" s="190">
        <v>744369</v>
      </c>
      <c r="U73" s="190">
        <v>43296</v>
      </c>
      <c r="V73" s="190">
        <v>701073</v>
      </c>
      <c r="W73" s="190">
        <v>788349</v>
      </c>
      <c r="X73" s="190">
        <v>712669</v>
      </c>
      <c r="Y73" s="190">
        <v>0</v>
      </c>
      <c r="Z73" s="190">
        <v>0</v>
      </c>
      <c r="AA73" s="190">
        <v>0</v>
      </c>
      <c r="AB73" s="190">
        <v>712669</v>
      </c>
      <c r="AC73" s="190">
        <v>709731</v>
      </c>
      <c r="AD73" s="186">
        <f t="shared" si="17"/>
        <v>1.0123496411928572</v>
      </c>
      <c r="AE73" s="69">
        <f t="shared" si="18"/>
        <v>1</v>
      </c>
      <c r="AF73" s="190">
        <v>0</v>
      </c>
      <c r="AG73" s="190">
        <v>43980</v>
      </c>
      <c r="AH73" s="69">
        <v>10</v>
      </c>
      <c r="AI73" s="69">
        <v>23</v>
      </c>
      <c r="AJ73" s="69">
        <v>0</v>
      </c>
      <c r="AK73" s="69">
        <v>0</v>
      </c>
      <c r="AL73" s="80">
        <v>0</v>
      </c>
      <c r="AM73" s="80">
        <v>0</v>
      </c>
      <c r="AN73" s="69">
        <v>0</v>
      </c>
      <c r="AO73" s="69">
        <v>7</v>
      </c>
      <c r="AP73" s="80">
        <v>41042</v>
      </c>
      <c r="AQ73" s="80">
        <v>41042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14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2938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14</v>
      </c>
      <c r="CK73" s="69">
        <v>7</v>
      </c>
      <c r="CL73" s="80">
        <v>43980</v>
      </c>
      <c r="CM73" s="80">
        <v>41042</v>
      </c>
      <c r="CN73" s="67" t="s">
        <v>617</v>
      </c>
      <c r="CO73" s="67" t="s">
        <v>618</v>
      </c>
      <c r="CP73" s="67" t="s">
        <v>570</v>
      </c>
      <c r="CQ73" s="67" t="s">
        <v>570</v>
      </c>
      <c r="CR73" s="67" t="s">
        <v>570</v>
      </c>
      <c r="CS73" s="67" t="s">
        <v>570</v>
      </c>
      <c r="CT73" s="68">
        <v>45267</v>
      </c>
      <c r="CU73" s="67" t="s">
        <v>828</v>
      </c>
      <c r="CV73" s="67" t="s">
        <v>824</v>
      </c>
      <c r="CW73" s="68" t="s">
        <v>168</v>
      </c>
      <c r="CX73" s="68">
        <v>44950</v>
      </c>
      <c r="CY73" s="67" t="s">
        <v>823</v>
      </c>
      <c r="CZ73" s="67" t="s">
        <v>827</v>
      </c>
      <c r="DA73" s="67" t="s">
        <v>465</v>
      </c>
      <c r="DB73" s="81">
        <v>931264.85</v>
      </c>
      <c r="DC73" s="67"/>
      <c r="DD73" s="67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0</v>
      </c>
      <c r="C74" s="67" t="s">
        <v>266</v>
      </c>
      <c r="D74" s="67" t="s">
        <v>267</v>
      </c>
      <c r="E74" s="68">
        <v>44804</v>
      </c>
      <c r="F74" s="67" t="s">
        <v>825</v>
      </c>
      <c r="G74" s="67" t="s">
        <v>827</v>
      </c>
      <c r="H74" s="187">
        <v>2</v>
      </c>
      <c r="I74" s="69">
        <v>1</v>
      </c>
      <c r="J74" s="69">
        <v>150</v>
      </c>
      <c r="K74" s="69">
        <v>265</v>
      </c>
      <c r="L74" s="69">
        <v>265</v>
      </c>
      <c r="M74" s="186">
        <f t="shared" si="15"/>
        <v>1.2933333333333332</v>
      </c>
      <c r="N74" s="69">
        <f t="shared" si="16"/>
        <v>0</v>
      </c>
      <c r="O74" s="69">
        <v>0</v>
      </c>
      <c r="P74" s="69">
        <v>0</v>
      </c>
      <c r="Q74" s="69">
        <v>0</v>
      </c>
      <c r="R74" s="69">
        <v>71</v>
      </c>
      <c r="S74" s="69">
        <v>44</v>
      </c>
      <c r="T74" s="190">
        <v>621970</v>
      </c>
      <c r="U74" s="190">
        <v>20266</v>
      </c>
      <c r="V74" s="190">
        <v>601704</v>
      </c>
      <c r="W74" s="190">
        <v>626401</v>
      </c>
      <c r="X74" s="190">
        <v>439109</v>
      </c>
      <c r="Y74" s="190">
        <v>0</v>
      </c>
      <c r="Z74" s="190">
        <v>0</v>
      </c>
      <c r="AA74" s="190">
        <v>0</v>
      </c>
      <c r="AB74" s="190">
        <v>439109</v>
      </c>
      <c r="AC74" s="190">
        <v>439109</v>
      </c>
      <c r="AD74" s="186">
        <f t="shared" si="17"/>
        <v>0.72977577014611839</v>
      </c>
      <c r="AE74" s="69">
        <f t="shared" si="18"/>
        <v>1</v>
      </c>
      <c r="AF74" s="190">
        <v>0</v>
      </c>
      <c r="AG74" s="190">
        <v>4431</v>
      </c>
      <c r="AH74" s="69">
        <v>52</v>
      </c>
      <c r="AI74" s="69">
        <v>19</v>
      </c>
      <c r="AJ74" s="69">
        <v>0</v>
      </c>
      <c r="AK74" s="69">
        <v>44</v>
      </c>
      <c r="AL74" s="80">
        <v>18107</v>
      </c>
      <c r="AM74" s="80">
        <v>0</v>
      </c>
      <c r="AN74" s="69">
        <v>0</v>
      </c>
      <c r="AO74" s="69">
        <v>0</v>
      </c>
      <c r="AP74" s="80">
        <v>0</v>
      </c>
      <c r="AQ74" s="80">
        <v>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0</v>
      </c>
      <c r="BR74" s="80">
        <v>0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0</v>
      </c>
      <c r="CK74" s="69">
        <v>44</v>
      </c>
      <c r="CL74" s="80">
        <v>18107</v>
      </c>
      <c r="CM74" s="80">
        <v>0</v>
      </c>
      <c r="CN74" s="67" t="s">
        <v>634</v>
      </c>
      <c r="CO74" s="67" t="s">
        <v>635</v>
      </c>
      <c r="CP74" s="67" t="s">
        <v>570</v>
      </c>
      <c r="CQ74" s="67" t="s">
        <v>570</v>
      </c>
      <c r="CR74" s="67" t="s">
        <v>570</v>
      </c>
      <c r="CS74" s="67" t="s">
        <v>570</v>
      </c>
      <c r="CT74" s="68">
        <v>45342</v>
      </c>
      <c r="CU74" s="67" t="s">
        <v>823</v>
      </c>
      <c r="CV74" s="67" t="s">
        <v>824</v>
      </c>
      <c r="CW74" s="68" t="s">
        <v>168</v>
      </c>
      <c r="CX74" s="68">
        <v>45239</v>
      </c>
      <c r="CY74" s="67" t="s">
        <v>828</v>
      </c>
      <c r="CZ74" s="67" t="s">
        <v>824</v>
      </c>
      <c r="DA74" s="67" t="s">
        <v>835</v>
      </c>
      <c r="DB74" s="81">
        <v>485437.68</v>
      </c>
      <c r="DC74" s="67"/>
      <c r="DD74" s="67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0</v>
      </c>
      <c r="C75" s="67" t="s">
        <v>268</v>
      </c>
      <c r="D75" s="67" t="s">
        <v>269</v>
      </c>
      <c r="E75" s="68">
        <v>44860</v>
      </c>
      <c r="F75" s="67" t="s">
        <v>828</v>
      </c>
      <c r="G75" s="67" t="s">
        <v>827</v>
      </c>
      <c r="H75" s="187">
        <v>1</v>
      </c>
      <c r="I75" s="69">
        <v>1</v>
      </c>
      <c r="J75" s="69">
        <v>80</v>
      </c>
      <c r="K75" s="69">
        <v>188</v>
      </c>
      <c r="L75" s="69">
        <v>188</v>
      </c>
      <c r="M75" s="186">
        <f t="shared" si="15"/>
        <v>1</v>
      </c>
      <c r="N75" s="69">
        <f t="shared" si="16"/>
        <v>1</v>
      </c>
      <c r="O75" s="69">
        <v>0</v>
      </c>
      <c r="P75" s="69">
        <v>0</v>
      </c>
      <c r="Q75" s="69">
        <v>0</v>
      </c>
      <c r="R75" s="69">
        <v>108</v>
      </c>
      <c r="S75" s="69">
        <v>0</v>
      </c>
      <c r="T75" s="190">
        <v>2185964</v>
      </c>
      <c r="U75" s="190">
        <v>50000</v>
      </c>
      <c r="V75" s="190">
        <v>2135964</v>
      </c>
      <c r="W75" s="190">
        <v>2192335</v>
      </c>
      <c r="X75" s="190">
        <v>1926696</v>
      </c>
      <c r="Y75" s="190">
        <v>0</v>
      </c>
      <c r="Z75" s="190">
        <v>0</v>
      </c>
      <c r="AA75" s="190">
        <v>0</v>
      </c>
      <c r="AB75" s="190">
        <v>1926696</v>
      </c>
      <c r="AC75" s="190">
        <v>1926696</v>
      </c>
      <c r="AD75" s="186">
        <f t="shared" si="17"/>
        <v>0.90202643864784238</v>
      </c>
      <c r="AE75" s="69">
        <f t="shared" si="18"/>
        <v>1</v>
      </c>
      <c r="AF75" s="190">
        <v>0</v>
      </c>
      <c r="AG75" s="190">
        <v>6371</v>
      </c>
      <c r="AH75" s="69">
        <v>99</v>
      </c>
      <c r="AI75" s="69">
        <v>9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6371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0</v>
      </c>
      <c r="CK75" s="69">
        <v>0</v>
      </c>
      <c r="CL75" s="80">
        <v>6371</v>
      </c>
      <c r="CM75" s="80">
        <v>0</v>
      </c>
      <c r="CN75" s="67" t="s">
        <v>626</v>
      </c>
      <c r="CO75" s="67" t="s">
        <v>627</v>
      </c>
      <c r="CP75" s="67" t="s">
        <v>570</v>
      </c>
      <c r="CQ75" s="67" t="s">
        <v>570</v>
      </c>
      <c r="CR75" s="67" t="s">
        <v>570</v>
      </c>
      <c r="CS75" s="67" t="s">
        <v>570</v>
      </c>
      <c r="CT75" s="68">
        <v>45362</v>
      </c>
      <c r="CU75" s="67" t="s">
        <v>823</v>
      </c>
      <c r="CV75" s="67" t="s">
        <v>824</v>
      </c>
      <c r="CW75" s="68" t="s">
        <v>168</v>
      </c>
      <c r="CX75" s="68">
        <v>45198</v>
      </c>
      <c r="CY75" s="67" t="s">
        <v>825</v>
      </c>
      <c r="CZ75" s="67" t="s">
        <v>824</v>
      </c>
      <c r="DA75" s="67" t="s">
        <v>465</v>
      </c>
      <c r="DB75" s="81">
        <v>2721077.2</v>
      </c>
      <c r="DC75" s="67"/>
      <c r="DD75" s="67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0</v>
      </c>
      <c r="C76" s="67" t="s">
        <v>645</v>
      </c>
      <c r="D76" s="67" t="s">
        <v>840</v>
      </c>
      <c r="E76" s="68">
        <v>44804</v>
      </c>
      <c r="F76" s="67" t="s">
        <v>825</v>
      </c>
      <c r="G76" s="67" t="s">
        <v>827</v>
      </c>
      <c r="H76" s="187">
        <v>1</v>
      </c>
      <c r="I76" s="69">
        <v>0</v>
      </c>
      <c r="J76" s="69">
        <v>119</v>
      </c>
      <c r="K76" s="69">
        <v>132</v>
      </c>
      <c r="L76" s="69">
        <v>126</v>
      </c>
      <c r="M76" s="186">
        <f t="shared" si="15"/>
        <v>0.94957983193277307</v>
      </c>
      <c r="N76" s="69">
        <f t="shared" si="16"/>
        <v>1</v>
      </c>
      <c r="O76" s="69">
        <v>6</v>
      </c>
      <c r="P76" s="69">
        <v>0</v>
      </c>
      <c r="Q76" s="69">
        <v>0</v>
      </c>
      <c r="R76" s="69">
        <v>13</v>
      </c>
      <c r="S76" s="69">
        <v>0</v>
      </c>
      <c r="T76" s="190">
        <v>782704</v>
      </c>
      <c r="U76" s="190">
        <v>28281</v>
      </c>
      <c r="V76" s="190">
        <v>754423</v>
      </c>
      <c r="W76" s="190">
        <v>782704</v>
      </c>
      <c r="X76" s="190">
        <v>743960</v>
      </c>
      <c r="Y76" s="190">
        <v>0</v>
      </c>
      <c r="Z76" s="190">
        <v>0</v>
      </c>
      <c r="AA76" s="190">
        <v>0</v>
      </c>
      <c r="AB76" s="190">
        <v>743960</v>
      </c>
      <c r="AC76" s="190">
        <v>743960</v>
      </c>
      <c r="AD76" s="186">
        <f t="shared" si="17"/>
        <v>0.98613112272557968</v>
      </c>
      <c r="AE76" s="69">
        <f t="shared" si="18"/>
        <v>1</v>
      </c>
      <c r="AF76" s="190">
        <v>0</v>
      </c>
      <c r="AG76" s="190">
        <v>0</v>
      </c>
      <c r="AH76" s="69">
        <v>12</v>
      </c>
      <c r="AI76" s="69">
        <v>1</v>
      </c>
      <c r="AJ76" s="69">
        <v>0</v>
      </c>
      <c r="AK76" s="69">
        <v>0</v>
      </c>
      <c r="AL76" s="80">
        <v>0</v>
      </c>
      <c r="AM76" s="80">
        <v>0</v>
      </c>
      <c r="AN76" s="69">
        <v>0</v>
      </c>
      <c r="AO76" s="69">
        <v>0</v>
      </c>
      <c r="AP76" s="80">
        <v>0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0</v>
      </c>
      <c r="CK76" s="69">
        <v>0</v>
      </c>
      <c r="CL76" s="80">
        <v>0</v>
      </c>
      <c r="CM76" s="80">
        <v>0</v>
      </c>
      <c r="CN76" s="67" t="s">
        <v>617</v>
      </c>
      <c r="CO76" s="67" t="s">
        <v>618</v>
      </c>
      <c r="CP76" s="67" t="s">
        <v>570</v>
      </c>
      <c r="CQ76" s="67" t="s">
        <v>570</v>
      </c>
      <c r="CR76" s="67" t="s">
        <v>570</v>
      </c>
      <c r="CS76" s="67" t="s">
        <v>570</v>
      </c>
      <c r="CT76" s="68">
        <v>45335</v>
      </c>
      <c r="CU76" s="67" t="s">
        <v>823</v>
      </c>
      <c r="CV76" s="67" t="s">
        <v>824</v>
      </c>
      <c r="CW76" s="68" t="s">
        <v>168</v>
      </c>
      <c r="CX76" s="68">
        <v>45082</v>
      </c>
      <c r="CY76" s="67" t="s">
        <v>821</v>
      </c>
      <c r="CZ76" s="67" t="s">
        <v>827</v>
      </c>
      <c r="DA76" s="67" t="s">
        <v>465</v>
      </c>
      <c r="DB76" s="81">
        <v>659451.55000000005</v>
      </c>
      <c r="DC76" s="67"/>
      <c r="DD76" s="67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0</v>
      </c>
      <c r="C77" s="67" t="s">
        <v>492</v>
      </c>
      <c r="D77" s="67" t="s">
        <v>493</v>
      </c>
      <c r="E77" s="68">
        <v>44706</v>
      </c>
      <c r="F77" s="67" t="s">
        <v>821</v>
      </c>
      <c r="G77" s="67" t="s">
        <v>829</v>
      </c>
      <c r="H77" s="187">
        <v>2</v>
      </c>
      <c r="I77" s="69">
        <v>0</v>
      </c>
      <c r="J77" s="69">
        <v>119</v>
      </c>
      <c r="K77" s="69">
        <v>246</v>
      </c>
      <c r="L77" s="69">
        <v>246</v>
      </c>
      <c r="M77" s="186">
        <f t="shared" si="15"/>
        <v>1</v>
      </c>
      <c r="N77" s="69">
        <f t="shared" si="16"/>
        <v>1</v>
      </c>
      <c r="O77" s="69">
        <v>0</v>
      </c>
      <c r="P77" s="69">
        <v>0</v>
      </c>
      <c r="Q77" s="69">
        <v>0</v>
      </c>
      <c r="R77" s="69">
        <v>30</v>
      </c>
      <c r="S77" s="69">
        <v>97</v>
      </c>
      <c r="T77" s="190">
        <v>928540</v>
      </c>
      <c r="U77" s="190">
        <v>44276</v>
      </c>
      <c r="V77" s="190">
        <v>884264</v>
      </c>
      <c r="W77" s="190">
        <v>928540</v>
      </c>
      <c r="X77" s="190">
        <v>970153</v>
      </c>
      <c r="Y77" s="190">
        <v>0</v>
      </c>
      <c r="Z77" s="190">
        <v>0</v>
      </c>
      <c r="AA77" s="190">
        <v>0</v>
      </c>
      <c r="AB77" s="190">
        <v>970153</v>
      </c>
      <c r="AC77" s="190">
        <v>970153</v>
      </c>
      <c r="AD77" s="186">
        <f t="shared" si="17"/>
        <v>1.0971304949653045</v>
      </c>
      <c r="AE77" s="69">
        <f t="shared" si="18"/>
        <v>1</v>
      </c>
      <c r="AF77" s="190">
        <v>0</v>
      </c>
      <c r="AG77" s="190">
        <v>0</v>
      </c>
      <c r="AH77" s="69">
        <v>118</v>
      </c>
      <c r="AI77" s="69">
        <v>9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0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85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85</v>
      </c>
      <c r="CL77" s="80">
        <v>0</v>
      </c>
      <c r="CM77" s="80">
        <v>0</v>
      </c>
      <c r="CN77" s="67" t="s">
        <v>634</v>
      </c>
      <c r="CO77" s="67" t="s">
        <v>635</v>
      </c>
      <c r="CP77" s="67" t="s">
        <v>570</v>
      </c>
      <c r="CQ77" s="67" t="s">
        <v>570</v>
      </c>
      <c r="CR77" s="67" t="s">
        <v>570</v>
      </c>
      <c r="CS77" s="67" t="s">
        <v>570</v>
      </c>
      <c r="CT77" s="68">
        <v>45355</v>
      </c>
      <c r="CU77" s="67" t="s">
        <v>823</v>
      </c>
      <c r="CV77" s="67" t="s">
        <v>824</v>
      </c>
      <c r="CW77" s="68" t="s">
        <v>168</v>
      </c>
      <c r="CX77" s="68">
        <v>45210</v>
      </c>
      <c r="CY77" s="67" t="s">
        <v>828</v>
      </c>
      <c r="CZ77" s="67" t="s">
        <v>824</v>
      </c>
      <c r="DA77" s="67" t="s">
        <v>465</v>
      </c>
      <c r="DB77" s="81">
        <v>881584.15</v>
      </c>
      <c r="DC77" s="67"/>
      <c r="DD77" s="6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0</v>
      </c>
      <c r="C78" s="67" t="s">
        <v>270</v>
      </c>
      <c r="D78" s="67" t="s">
        <v>271</v>
      </c>
      <c r="E78" s="68">
        <v>44727</v>
      </c>
      <c r="F78" s="67" t="s">
        <v>821</v>
      </c>
      <c r="G78" s="67" t="s">
        <v>829</v>
      </c>
      <c r="H78" s="187">
        <v>1</v>
      </c>
      <c r="I78" s="69">
        <v>1</v>
      </c>
      <c r="J78" s="69">
        <v>90</v>
      </c>
      <c r="K78" s="69">
        <v>214</v>
      </c>
      <c r="L78" s="69">
        <v>214</v>
      </c>
      <c r="M78" s="186">
        <f t="shared" si="15"/>
        <v>1.6444444444444444</v>
      </c>
      <c r="N78" s="69">
        <f t="shared" si="16"/>
        <v>0</v>
      </c>
      <c r="O78" s="69">
        <v>0</v>
      </c>
      <c r="P78" s="69">
        <v>0</v>
      </c>
      <c r="Q78" s="69">
        <v>0</v>
      </c>
      <c r="R78" s="69">
        <v>66</v>
      </c>
      <c r="S78" s="69">
        <v>58</v>
      </c>
      <c r="T78" s="190">
        <v>678930</v>
      </c>
      <c r="U78" s="190">
        <v>39509</v>
      </c>
      <c r="V78" s="190">
        <v>639421</v>
      </c>
      <c r="W78" s="190">
        <v>678930</v>
      </c>
      <c r="X78" s="190">
        <v>558364</v>
      </c>
      <c r="Y78" s="190">
        <v>0</v>
      </c>
      <c r="Z78" s="190">
        <v>0</v>
      </c>
      <c r="AA78" s="190">
        <v>0</v>
      </c>
      <c r="AB78" s="190">
        <v>558364</v>
      </c>
      <c r="AC78" s="190">
        <v>558364</v>
      </c>
      <c r="AD78" s="186">
        <f t="shared" si="17"/>
        <v>0.87323375366151568</v>
      </c>
      <c r="AE78" s="69">
        <f t="shared" si="18"/>
        <v>1</v>
      </c>
      <c r="AF78" s="190">
        <v>0</v>
      </c>
      <c r="AG78" s="190">
        <v>0</v>
      </c>
      <c r="AH78" s="69">
        <v>44</v>
      </c>
      <c r="AI78" s="69">
        <v>22</v>
      </c>
      <c r="AJ78" s="69">
        <v>0</v>
      </c>
      <c r="AK78" s="69">
        <v>8</v>
      </c>
      <c r="AL78" s="80">
        <v>0</v>
      </c>
      <c r="AM78" s="80">
        <v>0</v>
      </c>
      <c r="AN78" s="69">
        <v>0</v>
      </c>
      <c r="AO78" s="69">
        <v>30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38</v>
      </c>
      <c r="CL78" s="80">
        <v>0</v>
      </c>
      <c r="CM78" s="80">
        <v>0</v>
      </c>
      <c r="CN78" s="67" t="s">
        <v>624</v>
      </c>
      <c r="CO78" s="67" t="s">
        <v>625</v>
      </c>
      <c r="CP78" s="67" t="s">
        <v>570</v>
      </c>
      <c r="CQ78" s="67" t="s">
        <v>570</v>
      </c>
      <c r="CR78" s="67" t="s">
        <v>570</v>
      </c>
      <c r="CS78" s="67" t="s">
        <v>570</v>
      </c>
      <c r="CT78" s="68">
        <v>45343</v>
      </c>
      <c r="CU78" s="67" t="s">
        <v>823</v>
      </c>
      <c r="CV78" s="67" t="s">
        <v>824</v>
      </c>
      <c r="CW78" s="68" t="s">
        <v>168</v>
      </c>
      <c r="CX78" s="68">
        <v>45121</v>
      </c>
      <c r="CY78" s="67" t="s">
        <v>825</v>
      </c>
      <c r="CZ78" s="67" t="s">
        <v>824</v>
      </c>
      <c r="DA78" s="67" t="s">
        <v>835</v>
      </c>
      <c r="DB78" s="81">
        <v>998390.21</v>
      </c>
      <c r="DC78" s="67"/>
      <c r="DD78" s="67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0</v>
      </c>
      <c r="C79" s="67" t="s">
        <v>494</v>
      </c>
      <c r="D79" s="67" t="s">
        <v>495</v>
      </c>
      <c r="E79" s="68">
        <v>44804</v>
      </c>
      <c r="F79" s="67" t="s">
        <v>825</v>
      </c>
      <c r="G79" s="67" t="s">
        <v>827</v>
      </c>
      <c r="H79" s="187">
        <v>1</v>
      </c>
      <c r="I79" s="69">
        <v>0</v>
      </c>
      <c r="J79" s="69">
        <v>74</v>
      </c>
      <c r="K79" s="69">
        <v>101</v>
      </c>
      <c r="L79" s="69">
        <v>94</v>
      </c>
      <c r="M79" s="186">
        <f t="shared" si="15"/>
        <v>0.91891891891891897</v>
      </c>
      <c r="N79" s="69">
        <f t="shared" si="16"/>
        <v>1</v>
      </c>
      <c r="O79" s="69">
        <v>7</v>
      </c>
      <c r="P79" s="69">
        <v>0</v>
      </c>
      <c r="Q79" s="69">
        <v>0</v>
      </c>
      <c r="R79" s="69">
        <v>26</v>
      </c>
      <c r="S79" s="69">
        <v>1</v>
      </c>
      <c r="T79" s="190">
        <v>212969</v>
      </c>
      <c r="U79" s="190">
        <v>11187</v>
      </c>
      <c r="V79" s="190">
        <v>201781</v>
      </c>
      <c r="W79" s="190">
        <v>212969</v>
      </c>
      <c r="X79" s="190">
        <v>198096</v>
      </c>
      <c r="Y79" s="190">
        <v>0</v>
      </c>
      <c r="Z79" s="190">
        <v>0</v>
      </c>
      <c r="AA79" s="190">
        <v>0</v>
      </c>
      <c r="AB79" s="190">
        <v>198096</v>
      </c>
      <c r="AC79" s="190">
        <v>198096</v>
      </c>
      <c r="AD79" s="186">
        <f t="shared" si="17"/>
        <v>0.98173762643658224</v>
      </c>
      <c r="AE79" s="69">
        <f t="shared" si="18"/>
        <v>1</v>
      </c>
      <c r="AF79" s="190">
        <v>0</v>
      </c>
      <c r="AG79" s="190">
        <v>0</v>
      </c>
      <c r="AH79" s="69">
        <v>15</v>
      </c>
      <c r="AI79" s="69">
        <v>11</v>
      </c>
      <c r="AJ79" s="69">
        <v>0</v>
      </c>
      <c r="AK79" s="69">
        <v>1</v>
      </c>
      <c r="AL79" s="80">
        <v>0</v>
      </c>
      <c r="AM79" s="80">
        <v>0</v>
      </c>
      <c r="AN79" s="69">
        <v>0</v>
      </c>
      <c r="AO79" s="69">
        <v>0</v>
      </c>
      <c r="AP79" s="80">
        <v>0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0</v>
      </c>
      <c r="CK79" s="69">
        <v>1</v>
      </c>
      <c r="CL79" s="80">
        <v>0</v>
      </c>
      <c r="CM79" s="80">
        <v>0</v>
      </c>
      <c r="CN79" s="67" t="s">
        <v>617</v>
      </c>
      <c r="CO79" s="67" t="s">
        <v>618</v>
      </c>
      <c r="CP79" s="67" t="s">
        <v>570</v>
      </c>
      <c r="CQ79" s="67" t="s">
        <v>570</v>
      </c>
      <c r="CR79" s="67" t="s">
        <v>570</v>
      </c>
      <c r="CS79" s="67" t="s">
        <v>570</v>
      </c>
      <c r="CT79" s="68">
        <v>45174</v>
      </c>
      <c r="CU79" s="67" t="s">
        <v>825</v>
      </c>
      <c r="CV79" s="67" t="s">
        <v>824</v>
      </c>
      <c r="CW79" s="68" t="s">
        <v>168</v>
      </c>
      <c r="CX79" s="68">
        <v>44986</v>
      </c>
      <c r="CY79" s="67" t="s">
        <v>823</v>
      </c>
      <c r="CZ79" s="67" t="s">
        <v>827</v>
      </c>
      <c r="DA79" s="67" t="s">
        <v>465</v>
      </c>
      <c r="DB79" s="81">
        <v>251711.77</v>
      </c>
      <c r="DC79" s="67"/>
      <c r="DD79" s="67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0</v>
      </c>
      <c r="C80" s="67" t="s">
        <v>496</v>
      </c>
      <c r="D80" s="67" t="s">
        <v>497</v>
      </c>
      <c r="E80" s="68">
        <v>44244</v>
      </c>
      <c r="F80" s="67" t="s">
        <v>823</v>
      </c>
      <c r="G80" s="67" t="s">
        <v>822</v>
      </c>
      <c r="H80" s="187">
        <v>1</v>
      </c>
      <c r="I80" s="69">
        <v>0</v>
      </c>
      <c r="J80" s="69">
        <v>250</v>
      </c>
      <c r="K80" s="69">
        <v>733</v>
      </c>
      <c r="L80" s="69">
        <v>730</v>
      </c>
      <c r="M80" s="186">
        <f t="shared" si="15"/>
        <v>2.6680000000000001</v>
      </c>
      <c r="N80" s="69">
        <f t="shared" si="16"/>
        <v>0</v>
      </c>
      <c r="O80" s="69">
        <v>3</v>
      </c>
      <c r="P80" s="69">
        <v>0</v>
      </c>
      <c r="Q80" s="69">
        <v>0</v>
      </c>
      <c r="R80" s="69">
        <v>483</v>
      </c>
      <c r="S80" s="69">
        <v>0</v>
      </c>
      <c r="T80" s="190">
        <v>3516622</v>
      </c>
      <c r="U80" s="190">
        <v>50000</v>
      </c>
      <c r="V80" s="190">
        <v>3466622</v>
      </c>
      <c r="W80" s="190">
        <v>3516622</v>
      </c>
      <c r="X80" s="190">
        <v>3642093</v>
      </c>
      <c r="Y80" s="190">
        <v>0</v>
      </c>
      <c r="Z80" s="190">
        <v>0</v>
      </c>
      <c r="AA80" s="190">
        <v>0</v>
      </c>
      <c r="AB80" s="190">
        <v>3642093</v>
      </c>
      <c r="AC80" s="190">
        <v>3642131</v>
      </c>
      <c r="AD80" s="186">
        <f t="shared" si="17"/>
        <v>1.0506282484793554</v>
      </c>
      <c r="AE80" s="69">
        <f t="shared" si="18"/>
        <v>1</v>
      </c>
      <c r="AF80" s="190">
        <v>38</v>
      </c>
      <c r="AG80" s="190">
        <v>0</v>
      </c>
      <c r="AH80" s="69">
        <v>14</v>
      </c>
      <c r="AI80" s="69">
        <v>49</v>
      </c>
      <c r="AJ80" s="69">
        <v>420</v>
      </c>
      <c r="AK80" s="69">
        <v>0</v>
      </c>
      <c r="AL80" s="80">
        <v>0</v>
      </c>
      <c r="AM80" s="80">
        <v>0</v>
      </c>
      <c r="AN80" s="69">
        <v>0</v>
      </c>
      <c r="AO80" s="69">
        <v>0</v>
      </c>
      <c r="AP80" s="80">
        <v>30591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10907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0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420</v>
      </c>
      <c r="CK80" s="69">
        <v>0</v>
      </c>
      <c r="CL80" s="80">
        <v>41498</v>
      </c>
      <c r="CM80" s="80">
        <v>0</v>
      </c>
      <c r="CN80" s="67" t="s">
        <v>634</v>
      </c>
      <c r="CO80" s="67" t="s">
        <v>635</v>
      </c>
      <c r="CP80" s="67" t="s">
        <v>570</v>
      </c>
      <c r="CQ80" s="67" t="s">
        <v>570</v>
      </c>
      <c r="CR80" s="67" t="s">
        <v>570</v>
      </c>
      <c r="CS80" s="67" t="s">
        <v>570</v>
      </c>
      <c r="CT80" s="68">
        <v>45196</v>
      </c>
      <c r="CU80" s="67" t="s">
        <v>825</v>
      </c>
      <c r="CV80" s="67" t="s">
        <v>824</v>
      </c>
      <c r="CW80" s="68" t="s">
        <v>168</v>
      </c>
      <c r="CX80" s="68">
        <v>45141</v>
      </c>
      <c r="CY80" s="67" t="s">
        <v>825</v>
      </c>
      <c r="CZ80" s="67" t="s">
        <v>824</v>
      </c>
      <c r="DA80" s="67" t="s">
        <v>833</v>
      </c>
      <c r="DB80" s="81">
        <v>3117936.11</v>
      </c>
      <c r="DC80" s="67"/>
      <c r="DD80" s="67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5" customFormat="1" ht="12" customHeight="1" thickBot="1">
      <c r="B81" s="75"/>
      <c r="C81" s="75"/>
      <c r="D81" s="75"/>
      <c r="E81" s="68"/>
      <c r="F81" s="75"/>
      <c r="G81" s="75"/>
      <c r="H81" s="187"/>
      <c r="I81" s="76"/>
      <c r="J81" s="76"/>
      <c r="K81" s="76"/>
      <c r="L81" s="76"/>
      <c r="M81" s="140"/>
      <c r="N81" s="69"/>
      <c r="O81" s="76"/>
      <c r="P81" s="76"/>
      <c r="Q81" s="76"/>
      <c r="R81" s="76"/>
      <c r="S81" s="76"/>
      <c r="T81" s="77"/>
      <c r="U81" s="77"/>
      <c r="V81" s="77"/>
      <c r="W81" s="77"/>
      <c r="X81" s="77"/>
      <c r="Y81" s="190"/>
      <c r="Z81" s="190"/>
      <c r="AA81" s="190"/>
      <c r="AB81" s="190"/>
      <c r="AC81" s="190"/>
      <c r="AD81" s="140"/>
      <c r="AE81" s="69"/>
      <c r="AF81" s="190"/>
      <c r="AG81" s="190"/>
      <c r="AH81" s="76"/>
      <c r="AI81" s="76"/>
      <c r="AJ81" s="78"/>
      <c r="AK81" s="78"/>
      <c r="AL81" s="80"/>
      <c r="AM81" s="80"/>
      <c r="AN81" s="78"/>
      <c r="AO81" s="78"/>
      <c r="AP81" s="80"/>
      <c r="AQ81" s="80"/>
      <c r="AR81" s="78"/>
      <c r="AS81" s="78"/>
      <c r="AT81" s="80"/>
      <c r="AU81" s="80"/>
      <c r="AV81" s="78"/>
      <c r="AW81" s="78"/>
      <c r="AX81" s="80"/>
      <c r="AY81" s="80"/>
      <c r="AZ81" s="78"/>
      <c r="BA81" s="78"/>
      <c r="BB81" s="80"/>
      <c r="BC81" s="80"/>
      <c r="BD81" s="78"/>
      <c r="BE81" s="78"/>
      <c r="BF81" s="80"/>
      <c r="BG81" s="80"/>
      <c r="BH81" s="78"/>
      <c r="BI81" s="78"/>
      <c r="BJ81" s="80"/>
      <c r="BK81" s="80"/>
      <c r="BL81" s="78"/>
      <c r="BM81" s="78"/>
      <c r="BN81" s="80"/>
      <c r="BO81" s="80"/>
      <c r="BP81" s="78"/>
      <c r="BQ81" s="78"/>
      <c r="BR81" s="80"/>
      <c r="BS81" s="80"/>
      <c r="BT81" s="78"/>
      <c r="BU81" s="78"/>
      <c r="BV81" s="80"/>
      <c r="BW81" s="80"/>
      <c r="BX81" s="78"/>
      <c r="BY81" s="78"/>
      <c r="BZ81" s="80"/>
      <c r="CA81" s="80"/>
      <c r="CB81" s="78"/>
      <c r="CC81" s="78"/>
      <c r="CD81" s="80"/>
      <c r="CE81" s="80"/>
      <c r="CF81" s="78"/>
      <c r="CG81" s="78"/>
      <c r="CH81" s="80"/>
      <c r="CI81" s="80"/>
      <c r="CJ81" s="78"/>
      <c r="CK81" s="78"/>
      <c r="CL81" s="80"/>
      <c r="CM81" s="80"/>
      <c r="CN81" s="79"/>
      <c r="CO81" s="79"/>
      <c r="CP81" s="79"/>
      <c r="CQ81" s="79"/>
      <c r="CR81" s="79"/>
      <c r="CS81" s="79"/>
      <c r="CT81" s="68"/>
      <c r="CU81" s="75"/>
      <c r="CV81" s="75"/>
      <c r="CW81" s="68"/>
      <c r="CX81" s="68"/>
      <c r="CY81" s="75"/>
      <c r="CZ81" s="75"/>
      <c r="DA81" s="75"/>
      <c r="DB81" s="77"/>
      <c r="DC81" s="79"/>
      <c r="DD81" s="212"/>
    </row>
    <row r="82" spans="2:1477" s="6" customFormat="1" ht="24" customHeight="1" thickTop="1">
      <c r="B82" s="260" t="s">
        <v>899</v>
      </c>
      <c r="C82" s="261"/>
      <c r="D82" s="262"/>
      <c r="E82" s="110"/>
      <c r="F82" s="111"/>
      <c r="G82" s="159">
        <f>IF(B41="","",ROWS(B41:B81)-1)</f>
        <v>40</v>
      </c>
      <c r="H82" s="112">
        <f>SUM(H41:H81)</f>
        <v>55</v>
      </c>
      <c r="I82" s="112">
        <f>SUM(I41:I81)</f>
        <v>45</v>
      </c>
      <c r="J82" s="112">
        <f>SUM(J41:J81)</f>
        <v>8934</v>
      </c>
      <c r="K82" s="112">
        <f>SUM(K41:K81)</f>
        <v>15332</v>
      </c>
      <c r="L82" s="112">
        <f>SUM(L41:L81)</f>
        <v>15430</v>
      </c>
      <c r="M82" s="142">
        <f>IF(G82="",0,N82/G82)</f>
        <v>0.57499999999999996</v>
      </c>
      <c r="N82" s="112">
        <f t="shared" ref="N82:AC82" si="19">SUM(N41:N81)</f>
        <v>23</v>
      </c>
      <c r="O82" s="112">
        <f t="shared" si="19"/>
        <v>-98</v>
      </c>
      <c r="P82" s="113">
        <f t="shared" si="19"/>
        <v>273</v>
      </c>
      <c r="Q82" s="113">
        <f t="shared" si="19"/>
        <v>0</v>
      </c>
      <c r="R82" s="112">
        <f t="shared" si="19"/>
        <v>4250</v>
      </c>
      <c r="S82" s="112">
        <f t="shared" si="19"/>
        <v>2148</v>
      </c>
      <c r="T82" s="114">
        <f t="shared" si="19"/>
        <v>205542970</v>
      </c>
      <c r="U82" s="114">
        <f t="shared" si="19"/>
        <v>2550371</v>
      </c>
      <c r="V82" s="114">
        <f t="shared" si="19"/>
        <v>202992598</v>
      </c>
      <c r="W82" s="114">
        <f t="shared" si="19"/>
        <v>207183339</v>
      </c>
      <c r="X82" s="114">
        <f t="shared" si="19"/>
        <v>207602370</v>
      </c>
      <c r="Y82" s="114">
        <f t="shared" si="19"/>
        <v>-1257884</v>
      </c>
      <c r="Z82" s="114">
        <f t="shared" si="19"/>
        <v>0</v>
      </c>
      <c r="AA82" s="114">
        <f t="shared" si="19"/>
        <v>-1257884</v>
      </c>
      <c r="AB82" s="114">
        <f t="shared" si="19"/>
        <v>206344486</v>
      </c>
      <c r="AC82" s="114">
        <f t="shared" si="19"/>
        <v>211427666</v>
      </c>
      <c r="AD82" s="142">
        <f>IF(G82="",0,AE82/G82)</f>
        <v>0.875</v>
      </c>
      <c r="AE82" s="144">
        <f t="shared" ref="AE82:CM82" si="20">SUM(AE41:AE81)</f>
        <v>35</v>
      </c>
      <c r="AF82" s="114">
        <f t="shared" si="20"/>
        <v>5334444</v>
      </c>
      <c r="AG82" s="114">
        <f t="shared" si="20"/>
        <v>1640370</v>
      </c>
      <c r="AH82" s="115">
        <f t="shared" si="20"/>
        <v>2825</v>
      </c>
      <c r="AI82" s="115">
        <f t="shared" si="20"/>
        <v>1149</v>
      </c>
      <c r="AJ82" s="115">
        <f t="shared" si="20"/>
        <v>498</v>
      </c>
      <c r="AK82" s="115">
        <f t="shared" si="20"/>
        <v>767</v>
      </c>
      <c r="AL82" s="114">
        <f t="shared" si="20"/>
        <v>919405</v>
      </c>
      <c r="AM82" s="114">
        <f t="shared" si="20"/>
        <v>51945</v>
      </c>
      <c r="AN82" s="115">
        <f t="shared" si="20"/>
        <v>56</v>
      </c>
      <c r="AO82" s="115">
        <f t="shared" si="20"/>
        <v>515</v>
      </c>
      <c r="AP82" s="114">
        <f t="shared" si="20"/>
        <v>1172259</v>
      </c>
      <c r="AQ82" s="114">
        <f t="shared" si="20"/>
        <v>72138</v>
      </c>
      <c r="AR82" s="115">
        <f t="shared" si="20"/>
        <v>0</v>
      </c>
      <c r="AS82" s="115">
        <f t="shared" si="20"/>
        <v>0</v>
      </c>
      <c r="AT82" s="114">
        <f t="shared" si="20"/>
        <v>0</v>
      </c>
      <c r="AU82" s="114">
        <f t="shared" si="20"/>
        <v>0</v>
      </c>
      <c r="AV82" s="115">
        <f t="shared" si="20"/>
        <v>0</v>
      </c>
      <c r="AW82" s="115">
        <f t="shared" si="20"/>
        <v>0</v>
      </c>
      <c r="AX82" s="114">
        <f t="shared" si="20"/>
        <v>0</v>
      </c>
      <c r="AY82" s="114">
        <f t="shared" si="20"/>
        <v>0</v>
      </c>
      <c r="AZ82" s="115">
        <f t="shared" si="20"/>
        <v>0</v>
      </c>
      <c r="BA82" s="115">
        <f t="shared" si="20"/>
        <v>0</v>
      </c>
      <c r="BB82" s="114">
        <f t="shared" si="20"/>
        <v>0</v>
      </c>
      <c r="BC82" s="114">
        <f t="shared" si="20"/>
        <v>0</v>
      </c>
      <c r="BD82" s="115">
        <f t="shared" si="20"/>
        <v>14</v>
      </c>
      <c r="BE82" s="115">
        <f t="shared" si="20"/>
        <v>0</v>
      </c>
      <c r="BF82" s="114">
        <f t="shared" si="20"/>
        <v>15896</v>
      </c>
      <c r="BG82" s="114">
        <f t="shared" si="20"/>
        <v>0</v>
      </c>
      <c r="BH82" s="115">
        <f t="shared" si="20"/>
        <v>0</v>
      </c>
      <c r="BI82" s="115">
        <f t="shared" si="20"/>
        <v>2</v>
      </c>
      <c r="BJ82" s="114">
        <f t="shared" si="20"/>
        <v>108620</v>
      </c>
      <c r="BK82" s="114">
        <f t="shared" si="20"/>
        <v>67137</v>
      </c>
      <c r="BL82" s="115">
        <f t="shared" si="20"/>
        <v>0</v>
      </c>
      <c r="BM82" s="115">
        <f t="shared" si="20"/>
        <v>0</v>
      </c>
      <c r="BN82" s="114">
        <f t="shared" si="20"/>
        <v>0</v>
      </c>
      <c r="BO82" s="114">
        <f t="shared" si="20"/>
        <v>0</v>
      </c>
      <c r="BP82" s="115">
        <f t="shared" si="20"/>
        <v>385</v>
      </c>
      <c r="BQ82" s="115">
        <f t="shared" si="20"/>
        <v>423</v>
      </c>
      <c r="BR82" s="114">
        <f t="shared" si="20"/>
        <v>21211</v>
      </c>
      <c r="BS82" s="114">
        <f t="shared" si="20"/>
        <v>872</v>
      </c>
      <c r="BT82" s="115">
        <f t="shared" si="20"/>
        <v>0</v>
      </c>
      <c r="BU82" s="115">
        <f t="shared" si="20"/>
        <v>0</v>
      </c>
      <c r="BV82" s="114">
        <f t="shared" si="20"/>
        <v>0</v>
      </c>
      <c r="BW82" s="114">
        <f t="shared" si="20"/>
        <v>0</v>
      </c>
      <c r="BX82" s="115">
        <f t="shared" si="20"/>
        <v>0</v>
      </c>
      <c r="BY82" s="115">
        <f t="shared" si="20"/>
        <v>91</v>
      </c>
      <c r="BZ82" s="114">
        <f t="shared" si="20"/>
        <v>6050</v>
      </c>
      <c r="CA82" s="114">
        <f t="shared" si="20"/>
        <v>6050</v>
      </c>
      <c r="CB82" s="115">
        <f t="shared" si="20"/>
        <v>240</v>
      </c>
      <c r="CC82" s="115">
        <f t="shared" si="20"/>
        <v>93</v>
      </c>
      <c r="CD82" s="114">
        <f t="shared" si="20"/>
        <v>0</v>
      </c>
      <c r="CE82" s="114">
        <f t="shared" si="20"/>
        <v>0</v>
      </c>
      <c r="CF82" s="115">
        <f t="shared" si="20"/>
        <v>0</v>
      </c>
      <c r="CG82" s="115">
        <f t="shared" si="20"/>
        <v>0</v>
      </c>
      <c r="CH82" s="114">
        <f t="shared" si="20"/>
        <v>-96259</v>
      </c>
      <c r="CI82" s="114">
        <f t="shared" si="20"/>
        <v>0</v>
      </c>
      <c r="CJ82" s="115">
        <f t="shared" si="20"/>
        <v>1193</v>
      </c>
      <c r="CK82" s="115">
        <f t="shared" si="20"/>
        <v>1891</v>
      </c>
      <c r="CL82" s="114">
        <f t="shared" si="20"/>
        <v>2147182</v>
      </c>
      <c r="CM82" s="114">
        <f t="shared" si="20"/>
        <v>198141</v>
      </c>
      <c r="CN82" s="116"/>
      <c r="CO82" s="116"/>
      <c r="CP82" s="116"/>
      <c r="CQ82" s="116"/>
      <c r="CR82" s="116"/>
      <c r="CS82" s="116"/>
      <c r="CT82" s="110"/>
      <c r="CU82" s="111"/>
      <c r="CV82" s="111"/>
      <c r="CW82" s="110"/>
      <c r="CX82" s="110"/>
      <c r="CY82" s="111"/>
      <c r="CZ82" s="111"/>
      <c r="DA82" s="111"/>
      <c r="DB82" s="114"/>
      <c r="DC82" s="116"/>
      <c r="DD82" s="210"/>
    </row>
    <row r="83" spans="2:1477" s="69" customFormat="1">
      <c r="B83" s="67" t="s">
        <v>0</v>
      </c>
      <c r="C83" s="67" t="s">
        <v>461</v>
      </c>
      <c r="D83" s="67" t="s">
        <v>462</v>
      </c>
      <c r="E83" s="68">
        <v>44671</v>
      </c>
      <c r="F83" s="67" t="s">
        <v>821</v>
      </c>
      <c r="G83" s="158" t="s">
        <v>829</v>
      </c>
      <c r="H83" s="187">
        <v>1</v>
      </c>
      <c r="I83" s="69">
        <v>0</v>
      </c>
      <c r="J83" s="69">
        <v>60</v>
      </c>
      <c r="K83" s="69">
        <v>84</v>
      </c>
      <c r="L83" s="69">
        <v>84</v>
      </c>
      <c r="M83" s="186">
        <f>IF(J83 = 0,0,(L83-AH83-AI83)/J83)</f>
        <v>1.0166666666666666</v>
      </c>
      <c r="N83" s="69">
        <f>IF(G83&lt;&gt;"",IF(M83&lt;=1.2,1,0),0)</f>
        <v>1</v>
      </c>
      <c r="O83" s="69">
        <v>0</v>
      </c>
      <c r="P83" s="69">
        <v>0</v>
      </c>
      <c r="Q83" s="69">
        <v>0</v>
      </c>
      <c r="R83" s="69">
        <v>23</v>
      </c>
      <c r="S83" s="69">
        <v>1</v>
      </c>
      <c r="T83" s="190">
        <v>612540</v>
      </c>
      <c r="U83" s="190">
        <v>23388</v>
      </c>
      <c r="V83" s="190">
        <v>589152</v>
      </c>
      <c r="W83" s="190">
        <v>612540</v>
      </c>
      <c r="X83" s="190">
        <v>596655</v>
      </c>
      <c r="Y83" s="190">
        <v>0</v>
      </c>
      <c r="Z83" s="190">
        <v>0</v>
      </c>
      <c r="AA83" s="190">
        <v>0</v>
      </c>
      <c r="AB83" s="190">
        <v>596655</v>
      </c>
      <c r="AC83" s="190">
        <v>596655</v>
      </c>
      <c r="AD83" s="186">
        <f>IF(V83=0,0,AC83/V83)</f>
        <v>1.0127352533811309</v>
      </c>
      <c r="AE83" s="69">
        <f>IF(AD83 &lt;=1.1,1,0)</f>
        <v>1</v>
      </c>
      <c r="AF83" s="190">
        <v>0</v>
      </c>
      <c r="AG83" s="190">
        <v>0</v>
      </c>
      <c r="AH83" s="69">
        <v>9</v>
      </c>
      <c r="AI83" s="69">
        <v>14</v>
      </c>
      <c r="AJ83" s="69">
        <v>0</v>
      </c>
      <c r="AK83" s="69">
        <v>1</v>
      </c>
      <c r="AL83" s="80">
        <v>7085</v>
      </c>
      <c r="AM83" s="80">
        <v>0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1</v>
      </c>
      <c r="CL83" s="80">
        <v>7085</v>
      </c>
      <c r="CM83" s="80">
        <v>0</v>
      </c>
      <c r="CN83" s="67" t="s">
        <v>617</v>
      </c>
      <c r="CO83" s="67" t="s">
        <v>618</v>
      </c>
      <c r="CP83" s="67" t="s">
        <v>570</v>
      </c>
      <c r="CQ83" s="67" t="s">
        <v>570</v>
      </c>
      <c r="CR83" s="67" t="s">
        <v>570</v>
      </c>
      <c r="CS83" s="67" t="s">
        <v>570</v>
      </c>
      <c r="CT83" s="68">
        <v>45342</v>
      </c>
      <c r="CU83" s="67" t="s">
        <v>823</v>
      </c>
      <c r="CV83" s="67" t="s">
        <v>824</v>
      </c>
      <c r="CW83" s="68" t="s">
        <v>168</v>
      </c>
      <c r="CX83" s="68">
        <v>45265</v>
      </c>
      <c r="CY83" s="67" t="s">
        <v>828</v>
      </c>
      <c r="CZ83" s="67" t="s">
        <v>824</v>
      </c>
      <c r="DA83" s="67" t="s">
        <v>835</v>
      </c>
      <c r="DB83" s="81">
        <v>703931.46</v>
      </c>
      <c r="DC83" s="67"/>
      <c r="DD83" s="67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0</v>
      </c>
      <c r="C84" s="67" t="s">
        <v>619</v>
      </c>
      <c r="D84" s="67" t="s">
        <v>841</v>
      </c>
      <c r="E84" s="68">
        <v>44762</v>
      </c>
      <c r="F84" s="67" t="s">
        <v>825</v>
      </c>
      <c r="G84" s="158" t="s">
        <v>827</v>
      </c>
      <c r="H84" s="187">
        <v>1</v>
      </c>
      <c r="I84" s="69">
        <v>0</v>
      </c>
      <c r="J84" s="69">
        <v>245</v>
      </c>
      <c r="K84" s="69">
        <v>273</v>
      </c>
      <c r="L84" s="69">
        <v>268</v>
      </c>
      <c r="M84" s="186">
        <f t="shared" ref="M84:M86" si="21">IF(J84 = 0,0,(L84-AH84-AI84)/J84)</f>
        <v>0.97959183673469385</v>
      </c>
      <c r="N84" s="69">
        <f t="shared" ref="N84:N86" si="22">IF(G84&lt;&gt;"",IF(M84&lt;=1.2,1,0),0)</f>
        <v>1</v>
      </c>
      <c r="O84" s="69">
        <v>5</v>
      </c>
      <c r="P84" s="69">
        <v>0</v>
      </c>
      <c r="Q84" s="69">
        <v>0</v>
      </c>
      <c r="R84" s="69">
        <v>28</v>
      </c>
      <c r="S84" s="69">
        <v>0</v>
      </c>
      <c r="T84" s="190">
        <v>937789</v>
      </c>
      <c r="U84" s="190">
        <v>50000</v>
      </c>
      <c r="V84" s="190">
        <v>887789</v>
      </c>
      <c r="W84" s="190">
        <v>937789</v>
      </c>
      <c r="X84" s="190">
        <v>902864</v>
      </c>
      <c r="Y84" s="190">
        <v>0</v>
      </c>
      <c r="Z84" s="190">
        <v>0</v>
      </c>
      <c r="AA84" s="190">
        <v>0</v>
      </c>
      <c r="AB84" s="190">
        <v>902864</v>
      </c>
      <c r="AC84" s="190">
        <v>902864</v>
      </c>
      <c r="AD84" s="186">
        <f t="shared" ref="AD84:AD86" si="23">IF(V84=0,0,AC84/V84)</f>
        <v>1.0169803861052571</v>
      </c>
      <c r="AE84" s="69">
        <f t="shared" ref="AE84:AE86" si="24">IF(AD84 &lt;=1.1,1,0)</f>
        <v>1</v>
      </c>
      <c r="AF84" s="190">
        <v>0</v>
      </c>
      <c r="AG84" s="190">
        <v>0</v>
      </c>
      <c r="AH84" s="69">
        <v>8</v>
      </c>
      <c r="AI84" s="69">
        <v>20</v>
      </c>
      <c r="AJ84" s="69">
        <v>0</v>
      </c>
      <c r="AK84" s="69">
        <v>0</v>
      </c>
      <c r="AL84" s="80">
        <v>0</v>
      </c>
      <c r="AM84" s="80">
        <v>0</v>
      </c>
      <c r="AN84" s="69">
        <v>0</v>
      </c>
      <c r="AO84" s="69">
        <v>0</v>
      </c>
      <c r="AP84" s="80">
        <v>0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0</v>
      </c>
      <c r="CL84" s="80">
        <v>0</v>
      </c>
      <c r="CM84" s="80">
        <v>0</v>
      </c>
      <c r="CN84" s="67" t="s">
        <v>620</v>
      </c>
      <c r="CO84" s="67" t="s">
        <v>621</v>
      </c>
      <c r="CP84" s="67" t="s">
        <v>570</v>
      </c>
      <c r="CQ84" s="67" t="s">
        <v>570</v>
      </c>
      <c r="CR84" s="67" t="s">
        <v>570</v>
      </c>
      <c r="CS84" s="67" t="s">
        <v>570</v>
      </c>
      <c r="CT84" s="68">
        <v>45299</v>
      </c>
      <c r="CU84" s="67" t="s">
        <v>823</v>
      </c>
      <c r="CV84" s="67" t="s">
        <v>824</v>
      </c>
      <c r="CW84" s="68" t="s">
        <v>168</v>
      </c>
      <c r="CX84" s="68">
        <v>45226</v>
      </c>
      <c r="CY84" s="67" t="s">
        <v>828</v>
      </c>
      <c r="CZ84" s="67" t="s">
        <v>824</v>
      </c>
      <c r="DA84" s="67" t="s">
        <v>836</v>
      </c>
      <c r="DB84" s="81">
        <v>1332805.2</v>
      </c>
      <c r="DC84" s="67"/>
      <c r="DD84" s="67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0</v>
      </c>
      <c r="C85" s="67" t="s">
        <v>463</v>
      </c>
      <c r="D85" s="67" t="s">
        <v>464</v>
      </c>
      <c r="E85" s="68">
        <v>44895</v>
      </c>
      <c r="F85" s="67" t="s">
        <v>828</v>
      </c>
      <c r="G85" s="158" t="s">
        <v>827</v>
      </c>
      <c r="H85" s="187">
        <v>1</v>
      </c>
      <c r="I85" s="69">
        <v>0</v>
      </c>
      <c r="J85" s="69">
        <v>120</v>
      </c>
      <c r="K85" s="69">
        <v>182</v>
      </c>
      <c r="L85" s="69">
        <v>181</v>
      </c>
      <c r="M85" s="186">
        <f t="shared" si="21"/>
        <v>1</v>
      </c>
      <c r="N85" s="69">
        <f t="shared" si="22"/>
        <v>1</v>
      </c>
      <c r="O85" s="69">
        <v>1</v>
      </c>
      <c r="P85" s="69">
        <v>0</v>
      </c>
      <c r="Q85" s="69">
        <v>0</v>
      </c>
      <c r="R85" s="69">
        <v>42</v>
      </c>
      <c r="S85" s="69">
        <v>20</v>
      </c>
      <c r="T85" s="190">
        <v>1761000</v>
      </c>
      <c r="U85" s="190">
        <v>50000</v>
      </c>
      <c r="V85" s="190">
        <v>1711000</v>
      </c>
      <c r="W85" s="190">
        <v>1761000</v>
      </c>
      <c r="X85" s="190">
        <v>1791422</v>
      </c>
      <c r="Y85" s="190">
        <v>0</v>
      </c>
      <c r="Z85" s="190">
        <v>0</v>
      </c>
      <c r="AA85" s="190">
        <v>0</v>
      </c>
      <c r="AB85" s="190">
        <v>1791422</v>
      </c>
      <c r="AC85" s="190">
        <v>1791366</v>
      </c>
      <c r="AD85" s="186">
        <f t="shared" si="23"/>
        <v>1.0469701928696669</v>
      </c>
      <c r="AE85" s="69">
        <f t="shared" si="24"/>
        <v>1</v>
      </c>
      <c r="AF85" s="190">
        <v>-56</v>
      </c>
      <c r="AG85" s="190">
        <v>0</v>
      </c>
      <c r="AH85" s="69">
        <v>50</v>
      </c>
      <c r="AI85" s="69">
        <v>11</v>
      </c>
      <c r="AJ85" s="69">
        <v>0</v>
      </c>
      <c r="AK85" s="69">
        <v>0</v>
      </c>
      <c r="AL85" s="80">
        <v>0</v>
      </c>
      <c r="AM85" s="80">
        <v>0</v>
      </c>
      <c r="AN85" s="69">
        <v>0</v>
      </c>
      <c r="AO85" s="69">
        <v>1</v>
      </c>
      <c r="AP85" s="80">
        <v>8282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19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0</v>
      </c>
      <c r="CK85" s="69">
        <v>20</v>
      </c>
      <c r="CL85" s="80">
        <v>8282</v>
      </c>
      <c r="CM85" s="80">
        <v>0</v>
      </c>
      <c r="CN85" s="67" t="s">
        <v>622</v>
      </c>
      <c r="CO85" s="67" t="s">
        <v>623</v>
      </c>
      <c r="CP85" s="67" t="s">
        <v>570</v>
      </c>
      <c r="CQ85" s="67" t="s">
        <v>570</v>
      </c>
      <c r="CR85" s="67" t="s">
        <v>570</v>
      </c>
      <c r="CS85" s="67" t="s">
        <v>570</v>
      </c>
      <c r="CT85" s="68">
        <v>45310</v>
      </c>
      <c r="CU85" s="67" t="s">
        <v>823</v>
      </c>
      <c r="CV85" s="67" t="s">
        <v>824</v>
      </c>
      <c r="CW85" s="68" t="s">
        <v>168</v>
      </c>
      <c r="CX85" s="68">
        <v>45265</v>
      </c>
      <c r="CY85" s="67" t="s">
        <v>828</v>
      </c>
      <c r="CZ85" s="67" t="s">
        <v>824</v>
      </c>
      <c r="DA85" s="67" t="s">
        <v>835</v>
      </c>
      <c r="DB85" s="81">
        <v>909989.25</v>
      </c>
      <c r="DC85" s="67"/>
      <c r="DD85" s="67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0</v>
      </c>
      <c r="C86" s="67" t="s">
        <v>229</v>
      </c>
      <c r="D86" s="67" t="s">
        <v>230</v>
      </c>
      <c r="E86" s="68">
        <v>43936</v>
      </c>
      <c r="F86" s="67" t="s">
        <v>821</v>
      </c>
      <c r="G86" s="158" t="s">
        <v>826</v>
      </c>
      <c r="H86" s="187">
        <v>2</v>
      </c>
      <c r="I86" s="69">
        <v>2</v>
      </c>
      <c r="J86" s="69">
        <v>400</v>
      </c>
      <c r="K86" s="69">
        <v>967</v>
      </c>
      <c r="L86" s="69">
        <v>967</v>
      </c>
      <c r="M86" s="186">
        <f t="shared" si="21"/>
        <v>1.77</v>
      </c>
      <c r="N86" s="69">
        <f t="shared" si="22"/>
        <v>0</v>
      </c>
      <c r="O86" s="69">
        <v>0</v>
      </c>
      <c r="P86" s="69">
        <v>0</v>
      </c>
      <c r="Q86" s="69">
        <v>0</v>
      </c>
      <c r="R86" s="69">
        <v>259</v>
      </c>
      <c r="S86" s="69">
        <v>308</v>
      </c>
      <c r="T86" s="190">
        <v>4399943</v>
      </c>
      <c r="U86" s="190">
        <v>50000</v>
      </c>
      <c r="V86" s="190">
        <v>4349943</v>
      </c>
      <c r="W86" s="190">
        <v>4455060</v>
      </c>
      <c r="X86" s="190">
        <v>4448788</v>
      </c>
      <c r="Y86" s="190">
        <v>0</v>
      </c>
      <c r="Z86" s="190">
        <v>0</v>
      </c>
      <c r="AA86" s="190">
        <v>0</v>
      </c>
      <c r="AB86" s="190">
        <v>4448788</v>
      </c>
      <c r="AC86" s="190">
        <v>4443671</v>
      </c>
      <c r="AD86" s="186">
        <f t="shared" si="23"/>
        <v>1.0215469490059985</v>
      </c>
      <c r="AE86" s="69">
        <f t="shared" si="24"/>
        <v>1</v>
      </c>
      <c r="AF86" s="190">
        <v>52479</v>
      </c>
      <c r="AG86" s="190">
        <v>55117</v>
      </c>
      <c r="AH86" s="69">
        <v>115</v>
      </c>
      <c r="AI86" s="69">
        <v>144</v>
      </c>
      <c r="AJ86" s="69">
        <v>0</v>
      </c>
      <c r="AK86" s="69">
        <v>246</v>
      </c>
      <c r="AL86" s="80">
        <v>22225</v>
      </c>
      <c r="AM86" s="80">
        <v>0</v>
      </c>
      <c r="AN86" s="69">
        <v>0</v>
      </c>
      <c r="AO86" s="69">
        <v>0</v>
      </c>
      <c r="AP86" s="80">
        <v>56531</v>
      </c>
      <c r="AQ86" s="80">
        <v>0</v>
      </c>
      <c r="AR86" s="69">
        <v>0</v>
      </c>
      <c r="AS86" s="69">
        <v>62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0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5117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0</v>
      </c>
      <c r="CK86" s="69">
        <v>308</v>
      </c>
      <c r="CL86" s="80">
        <v>83873</v>
      </c>
      <c r="CM86" s="80">
        <v>0</v>
      </c>
      <c r="CN86" s="67" t="s">
        <v>624</v>
      </c>
      <c r="CO86" s="67" t="s">
        <v>625</v>
      </c>
      <c r="CP86" s="67" t="s">
        <v>570</v>
      </c>
      <c r="CQ86" s="67" t="s">
        <v>570</v>
      </c>
      <c r="CR86" s="67" t="s">
        <v>570</v>
      </c>
      <c r="CS86" s="67" t="s">
        <v>570</v>
      </c>
      <c r="CT86" s="68">
        <v>45258</v>
      </c>
      <c r="CU86" s="67" t="s">
        <v>828</v>
      </c>
      <c r="CV86" s="67" t="s">
        <v>824</v>
      </c>
      <c r="CW86" s="68" t="s">
        <v>168</v>
      </c>
      <c r="CX86" s="68">
        <v>45131</v>
      </c>
      <c r="CY86" s="67" t="s">
        <v>825</v>
      </c>
      <c r="CZ86" s="67" t="s">
        <v>824</v>
      </c>
      <c r="DA86" s="67" t="s">
        <v>465</v>
      </c>
      <c r="DB86" s="81">
        <v>4855272.24</v>
      </c>
      <c r="DC86" s="67"/>
      <c r="DD86" s="67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5" customFormat="1" ht="12" customHeight="1" thickBot="1">
      <c r="B87" s="75"/>
      <c r="C87" s="75"/>
      <c r="D87" s="75"/>
      <c r="E87" s="68"/>
      <c r="F87" s="75"/>
      <c r="G87" s="75"/>
      <c r="H87" s="187"/>
      <c r="I87" s="76"/>
      <c r="J87" s="76"/>
      <c r="K87" s="76"/>
      <c r="L87" s="76"/>
      <c r="M87" s="140"/>
      <c r="N87" s="69"/>
      <c r="O87" s="76"/>
      <c r="P87" s="76"/>
      <c r="Q87" s="76"/>
      <c r="R87" s="76"/>
      <c r="S87" s="76"/>
      <c r="T87" s="77"/>
      <c r="U87" s="77"/>
      <c r="V87" s="77"/>
      <c r="W87" s="77"/>
      <c r="X87" s="77"/>
      <c r="Y87" s="190"/>
      <c r="Z87" s="190"/>
      <c r="AA87" s="190"/>
      <c r="AB87" s="190"/>
      <c r="AC87" s="190"/>
      <c r="AD87" s="140"/>
      <c r="AE87" s="69"/>
      <c r="AF87" s="190"/>
      <c r="AG87" s="190"/>
      <c r="AH87" s="76"/>
      <c r="AI87" s="76"/>
      <c r="AJ87" s="78"/>
      <c r="AK87" s="78"/>
      <c r="AL87" s="80"/>
      <c r="AM87" s="80"/>
      <c r="AN87" s="78"/>
      <c r="AO87" s="78"/>
      <c r="AP87" s="80"/>
      <c r="AQ87" s="80"/>
      <c r="AR87" s="78"/>
      <c r="AS87" s="78"/>
      <c r="AT87" s="80"/>
      <c r="AU87" s="80"/>
      <c r="AV87" s="78"/>
      <c r="AW87" s="78"/>
      <c r="AX87" s="80"/>
      <c r="AY87" s="80"/>
      <c r="AZ87" s="78"/>
      <c r="BA87" s="78"/>
      <c r="BB87" s="80"/>
      <c r="BC87" s="80"/>
      <c r="BD87" s="78"/>
      <c r="BE87" s="78"/>
      <c r="BF87" s="80"/>
      <c r="BG87" s="80"/>
      <c r="BH87" s="78"/>
      <c r="BI87" s="78"/>
      <c r="BJ87" s="80"/>
      <c r="BK87" s="80"/>
      <c r="BL87" s="78"/>
      <c r="BM87" s="78"/>
      <c r="BN87" s="80"/>
      <c r="BO87" s="80"/>
      <c r="BP87" s="78"/>
      <c r="BQ87" s="78"/>
      <c r="BR87" s="80"/>
      <c r="BS87" s="80"/>
      <c r="BT87" s="78"/>
      <c r="BU87" s="78"/>
      <c r="BV87" s="80"/>
      <c r="BW87" s="80"/>
      <c r="BX87" s="78"/>
      <c r="BY87" s="78"/>
      <c r="BZ87" s="80"/>
      <c r="CA87" s="80"/>
      <c r="CB87" s="78"/>
      <c r="CC87" s="78"/>
      <c r="CD87" s="80"/>
      <c r="CE87" s="80"/>
      <c r="CF87" s="78"/>
      <c r="CG87" s="78"/>
      <c r="CH87" s="80"/>
      <c r="CI87" s="80"/>
      <c r="CJ87" s="78"/>
      <c r="CK87" s="78"/>
      <c r="CL87" s="80"/>
      <c r="CM87" s="80"/>
      <c r="CN87" s="79"/>
      <c r="CO87" s="79"/>
      <c r="CP87" s="79"/>
      <c r="CQ87" s="79"/>
      <c r="CR87" s="79"/>
      <c r="CS87" s="79"/>
      <c r="CT87" s="68"/>
      <c r="CU87" s="75"/>
      <c r="CV87" s="75"/>
      <c r="CW87" s="68"/>
      <c r="CX87" s="68"/>
      <c r="CY87" s="75"/>
      <c r="CZ87" s="75"/>
      <c r="DA87" s="75"/>
      <c r="DB87" s="77"/>
      <c r="DC87" s="79"/>
      <c r="DD87" s="212"/>
    </row>
    <row r="88" spans="2:1477" s="6" customFormat="1" ht="24" customHeight="1" thickTop="1" thickBot="1">
      <c r="B88" s="245" t="s">
        <v>900</v>
      </c>
      <c r="C88" s="246"/>
      <c r="D88" s="247"/>
      <c r="E88" s="7"/>
      <c r="F88" s="8"/>
      <c r="G88" s="141">
        <f>IF(B83="","",ROWS(B83:B87)-1)</f>
        <v>4</v>
      </c>
      <c r="H88" s="9">
        <f>SUM(H83:H87)</f>
        <v>5</v>
      </c>
      <c r="I88" s="9">
        <f>SUM(I83:I87)</f>
        <v>2</v>
      </c>
      <c r="J88" s="9">
        <f>SUM(J83:J87)</f>
        <v>825</v>
      </c>
      <c r="K88" s="9">
        <f>SUM(K83:K87)</f>
        <v>1506</v>
      </c>
      <c r="L88" s="9">
        <f>SUM(L83:L87)</f>
        <v>1500</v>
      </c>
      <c r="M88" s="142">
        <f>IF(G88="",0,N88/G88)</f>
        <v>0.75</v>
      </c>
      <c r="N88" s="9">
        <f t="shared" ref="N88:AC88" si="25">SUM(N83:N87)</f>
        <v>3</v>
      </c>
      <c r="O88" s="9">
        <f t="shared" si="25"/>
        <v>6</v>
      </c>
      <c r="P88" s="10">
        <f t="shared" si="25"/>
        <v>0</v>
      </c>
      <c r="Q88" s="10">
        <f t="shared" si="25"/>
        <v>0</v>
      </c>
      <c r="R88" s="9">
        <f t="shared" si="25"/>
        <v>352</v>
      </c>
      <c r="S88" s="9">
        <f t="shared" si="25"/>
        <v>329</v>
      </c>
      <c r="T88" s="11">
        <f t="shared" si="25"/>
        <v>7711272</v>
      </c>
      <c r="U88" s="11">
        <f t="shared" si="25"/>
        <v>173388</v>
      </c>
      <c r="V88" s="11">
        <f t="shared" si="25"/>
        <v>7537884</v>
      </c>
      <c r="W88" s="11">
        <f t="shared" si="25"/>
        <v>7766389</v>
      </c>
      <c r="X88" s="11">
        <f t="shared" si="25"/>
        <v>7739729</v>
      </c>
      <c r="Y88" s="11">
        <f t="shared" si="25"/>
        <v>0</v>
      </c>
      <c r="Z88" s="11">
        <f t="shared" si="25"/>
        <v>0</v>
      </c>
      <c r="AA88" s="11">
        <f t="shared" si="25"/>
        <v>0</v>
      </c>
      <c r="AB88" s="11">
        <f t="shared" si="25"/>
        <v>7739729</v>
      </c>
      <c r="AC88" s="11">
        <f t="shared" si="25"/>
        <v>7734556</v>
      </c>
      <c r="AD88" s="142">
        <f>IF(G88="",0,AE88/G88)</f>
        <v>1</v>
      </c>
      <c r="AE88" s="145">
        <f t="shared" ref="AE88:CM88" si="26">SUM(AE83:AE87)</f>
        <v>4</v>
      </c>
      <c r="AF88" s="11">
        <f t="shared" si="26"/>
        <v>52423</v>
      </c>
      <c r="AG88" s="11">
        <f t="shared" si="26"/>
        <v>55117</v>
      </c>
      <c r="AH88" s="12">
        <f t="shared" si="26"/>
        <v>182</v>
      </c>
      <c r="AI88" s="12">
        <f t="shared" si="26"/>
        <v>189</v>
      </c>
      <c r="AJ88" s="12">
        <f t="shared" si="26"/>
        <v>0</v>
      </c>
      <c r="AK88" s="12">
        <f t="shared" si="26"/>
        <v>247</v>
      </c>
      <c r="AL88" s="11">
        <f t="shared" si="26"/>
        <v>29310</v>
      </c>
      <c r="AM88" s="11">
        <f t="shared" si="26"/>
        <v>0</v>
      </c>
      <c r="AN88" s="12">
        <f t="shared" si="26"/>
        <v>0</v>
      </c>
      <c r="AO88" s="12">
        <f t="shared" si="26"/>
        <v>1</v>
      </c>
      <c r="AP88" s="11">
        <f t="shared" si="26"/>
        <v>64813</v>
      </c>
      <c r="AQ88" s="11">
        <f t="shared" si="26"/>
        <v>0</v>
      </c>
      <c r="AR88" s="12">
        <f t="shared" si="26"/>
        <v>0</v>
      </c>
      <c r="AS88" s="12">
        <f t="shared" si="26"/>
        <v>62</v>
      </c>
      <c r="AT88" s="11">
        <f t="shared" si="26"/>
        <v>0</v>
      </c>
      <c r="AU88" s="11">
        <f t="shared" si="26"/>
        <v>0</v>
      </c>
      <c r="AV88" s="12">
        <f t="shared" si="26"/>
        <v>0</v>
      </c>
      <c r="AW88" s="12">
        <f t="shared" si="26"/>
        <v>0</v>
      </c>
      <c r="AX88" s="11">
        <f t="shared" si="26"/>
        <v>0</v>
      </c>
      <c r="AY88" s="11">
        <f t="shared" si="26"/>
        <v>0</v>
      </c>
      <c r="AZ88" s="12">
        <f t="shared" si="26"/>
        <v>0</v>
      </c>
      <c r="BA88" s="12">
        <f t="shared" si="26"/>
        <v>0</v>
      </c>
      <c r="BB88" s="11">
        <f t="shared" si="26"/>
        <v>0</v>
      </c>
      <c r="BC88" s="11">
        <f t="shared" si="26"/>
        <v>0</v>
      </c>
      <c r="BD88" s="12">
        <f t="shared" si="26"/>
        <v>0</v>
      </c>
      <c r="BE88" s="12">
        <f t="shared" si="26"/>
        <v>0</v>
      </c>
      <c r="BF88" s="11">
        <f t="shared" si="26"/>
        <v>0</v>
      </c>
      <c r="BG88" s="11">
        <f t="shared" si="26"/>
        <v>0</v>
      </c>
      <c r="BH88" s="12">
        <f t="shared" si="26"/>
        <v>0</v>
      </c>
      <c r="BI88" s="12">
        <f t="shared" si="26"/>
        <v>0</v>
      </c>
      <c r="BJ88" s="11">
        <f t="shared" si="26"/>
        <v>0</v>
      </c>
      <c r="BK88" s="11">
        <f t="shared" si="26"/>
        <v>0</v>
      </c>
      <c r="BL88" s="12">
        <f t="shared" si="26"/>
        <v>0</v>
      </c>
      <c r="BM88" s="12">
        <f t="shared" si="26"/>
        <v>0</v>
      </c>
      <c r="BN88" s="11">
        <f t="shared" si="26"/>
        <v>0</v>
      </c>
      <c r="BO88" s="11">
        <f t="shared" si="26"/>
        <v>0</v>
      </c>
      <c r="BP88" s="12">
        <f t="shared" si="26"/>
        <v>0</v>
      </c>
      <c r="BQ88" s="12">
        <f t="shared" si="26"/>
        <v>0</v>
      </c>
      <c r="BR88" s="11">
        <f t="shared" si="26"/>
        <v>5117</v>
      </c>
      <c r="BS88" s="11">
        <f t="shared" si="26"/>
        <v>0</v>
      </c>
      <c r="BT88" s="12">
        <f t="shared" si="26"/>
        <v>0</v>
      </c>
      <c r="BU88" s="12">
        <f t="shared" si="26"/>
        <v>0</v>
      </c>
      <c r="BV88" s="11">
        <f t="shared" si="26"/>
        <v>0</v>
      </c>
      <c r="BW88" s="11">
        <f t="shared" si="26"/>
        <v>0</v>
      </c>
      <c r="BX88" s="12">
        <f t="shared" si="26"/>
        <v>0</v>
      </c>
      <c r="BY88" s="12">
        <f t="shared" si="26"/>
        <v>0</v>
      </c>
      <c r="BZ88" s="11">
        <f t="shared" si="26"/>
        <v>0</v>
      </c>
      <c r="CA88" s="11">
        <f t="shared" si="26"/>
        <v>0</v>
      </c>
      <c r="CB88" s="12">
        <f t="shared" si="26"/>
        <v>0</v>
      </c>
      <c r="CC88" s="12">
        <f t="shared" si="26"/>
        <v>19</v>
      </c>
      <c r="CD88" s="11">
        <f t="shared" si="26"/>
        <v>0</v>
      </c>
      <c r="CE88" s="11">
        <f t="shared" si="26"/>
        <v>0</v>
      </c>
      <c r="CF88" s="12">
        <f t="shared" si="26"/>
        <v>0</v>
      </c>
      <c r="CG88" s="12">
        <f t="shared" si="26"/>
        <v>0</v>
      </c>
      <c r="CH88" s="11">
        <f t="shared" si="26"/>
        <v>0</v>
      </c>
      <c r="CI88" s="11">
        <f t="shared" si="26"/>
        <v>0</v>
      </c>
      <c r="CJ88" s="12">
        <f t="shared" si="26"/>
        <v>0</v>
      </c>
      <c r="CK88" s="12">
        <f t="shared" si="26"/>
        <v>329</v>
      </c>
      <c r="CL88" s="11">
        <f t="shared" si="26"/>
        <v>99240</v>
      </c>
      <c r="CM88" s="11">
        <f t="shared" si="26"/>
        <v>0</v>
      </c>
      <c r="CN88" s="13"/>
      <c r="CO88" s="13"/>
      <c r="CP88" s="13"/>
      <c r="CQ88" s="13"/>
      <c r="CR88" s="13"/>
      <c r="CS88" s="13"/>
      <c r="CT88" s="7"/>
      <c r="CU88" s="8"/>
      <c r="CV88" s="8"/>
      <c r="CW88" s="7"/>
      <c r="CX88" s="7"/>
      <c r="CY88" s="8"/>
      <c r="CZ88" s="8"/>
      <c r="DA88" s="8"/>
      <c r="DB88" s="11"/>
      <c r="DC88" s="13"/>
      <c r="DD88" s="15"/>
    </row>
    <row r="89" spans="2:1477" s="6" customFormat="1" ht="24" customHeight="1" thickTop="1">
      <c r="B89" s="260" t="s">
        <v>33</v>
      </c>
      <c r="C89" s="261"/>
      <c r="D89" s="262"/>
      <c r="E89" s="110"/>
      <c r="F89" s="111"/>
      <c r="G89" s="112">
        <f t="shared" ref="G89:L89" si="27">SUM(G88,G82)</f>
        <v>44</v>
      </c>
      <c r="H89" s="112">
        <f t="shared" si="27"/>
        <v>60</v>
      </c>
      <c r="I89" s="112">
        <f t="shared" si="27"/>
        <v>47</v>
      </c>
      <c r="J89" s="112">
        <f t="shared" si="27"/>
        <v>9759</v>
      </c>
      <c r="K89" s="112">
        <f t="shared" si="27"/>
        <v>16838</v>
      </c>
      <c r="L89" s="112">
        <f t="shared" si="27"/>
        <v>16930</v>
      </c>
      <c r="M89" s="142">
        <f>IF(G89=0,0,N89/G89)</f>
        <v>0.59090909090909094</v>
      </c>
      <c r="N89" s="112">
        <f t="shared" ref="N89:AC89" si="28">SUM(N88,N82)</f>
        <v>26</v>
      </c>
      <c r="O89" s="112">
        <f t="shared" si="28"/>
        <v>-92</v>
      </c>
      <c r="P89" s="113">
        <f t="shared" si="28"/>
        <v>273</v>
      </c>
      <c r="Q89" s="113">
        <f t="shared" si="28"/>
        <v>0</v>
      </c>
      <c r="R89" s="112">
        <f t="shared" si="28"/>
        <v>4602</v>
      </c>
      <c r="S89" s="112">
        <f t="shared" si="28"/>
        <v>2477</v>
      </c>
      <c r="T89" s="114">
        <f t="shared" si="28"/>
        <v>213254242</v>
      </c>
      <c r="U89" s="114">
        <f t="shared" si="28"/>
        <v>2723759</v>
      </c>
      <c r="V89" s="114">
        <f t="shared" si="28"/>
        <v>210530482</v>
      </c>
      <c r="W89" s="114">
        <f t="shared" si="28"/>
        <v>214949728</v>
      </c>
      <c r="X89" s="114">
        <f t="shared" si="28"/>
        <v>215342099</v>
      </c>
      <c r="Y89" s="114">
        <f t="shared" si="28"/>
        <v>-1257884</v>
      </c>
      <c r="Z89" s="114">
        <f t="shared" si="28"/>
        <v>0</v>
      </c>
      <c r="AA89" s="114">
        <f t="shared" si="28"/>
        <v>-1257884</v>
      </c>
      <c r="AB89" s="114">
        <f t="shared" si="28"/>
        <v>214084215</v>
      </c>
      <c r="AC89" s="114">
        <f t="shared" si="28"/>
        <v>219162222</v>
      </c>
      <c r="AD89" s="142">
        <f>IF(G89=0,0,AE89/G89)</f>
        <v>0.88636363636363635</v>
      </c>
      <c r="AE89" s="144">
        <f t="shared" ref="AE89:CM89" si="29">SUM(AE88,AE82)</f>
        <v>39</v>
      </c>
      <c r="AF89" s="114">
        <f t="shared" si="29"/>
        <v>5386867</v>
      </c>
      <c r="AG89" s="114">
        <f t="shared" si="29"/>
        <v>1695487</v>
      </c>
      <c r="AH89" s="115">
        <f t="shared" si="29"/>
        <v>3007</v>
      </c>
      <c r="AI89" s="115">
        <f t="shared" si="29"/>
        <v>1338</v>
      </c>
      <c r="AJ89" s="115">
        <f t="shared" si="29"/>
        <v>498</v>
      </c>
      <c r="AK89" s="115">
        <f t="shared" si="29"/>
        <v>1014</v>
      </c>
      <c r="AL89" s="114">
        <f t="shared" si="29"/>
        <v>948715</v>
      </c>
      <c r="AM89" s="114">
        <f t="shared" si="29"/>
        <v>51945</v>
      </c>
      <c r="AN89" s="115">
        <f t="shared" si="29"/>
        <v>56</v>
      </c>
      <c r="AO89" s="115">
        <f t="shared" si="29"/>
        <v>516</v>
      </c>
      <c r="AP89" s="114">
        <f t="shared" si="29"/>
        <v>1237072</v>
      </c>
      <c r="AQ89" s="114">
        <f t="shared" si="29"/>
        <v>72138</v>
      </c>
      <c r="AR89" s="115">
        <f t="shared" si="29"/>
        <v>0</v>
      </c>
      <c r="AS89" s="115">
        <f t="shared" si="29"/>
        <v>62</v>
      </c>
      <c r="AT89" s="114">
        <f t="shared" si="29"/>
        <v>0</v>
      </c>
      <c r="AU89" s="114">
        <f t="shared" si="29"/>
        <v>0</v>
      </c>
      <c r="AV89" s="115">
        <f t="shared" si="29"/>
        <v>0</v>
      </c>
      <c r="AW89" s="115">
        <f t="shared" si="29"/>
        <v>0</v>
      </c>
      <c r="AX89" s="114">
        <f t="shared" si="29"/>
        <v>0</v>
      </c>
      <c r="AY89" s="114">
        <f t="shared" si="29"/>
        <v>0</v>
      </c>
      <c r="AZ89" s="115">
        <f t="shared" si="29"/>
        <v>0</v>
      </c>
      <c r="BA89" s="115">
        <f t="shared" si="29"/>
        <v>0</v>
      </c>
      <c r="BB89" s="114">
        <f t="shared" si="29"/>
        <v>0</v>
      </c>
      <c r="BC89" s="114">
        <f t="shared" si="29"/>
        <v>0</v>
      </c>
      <c r="BD89" s="115">
        <f t="shared" si="29"/>
        <v>14</v>
      </c>
      <c r="BE89" s="115">
        <f t="shared" si="29"/>
        <v>0</v>
      </c>
      <c r="BF89" s="114">
        <f t="shared" si="29"/>
        <v>15896</v>
      </c>
      <c r="BG89" s="114">
        <f t="shared" si="29"/>
        <v>0</v>
      </c>
      <c r="BH89" s="115">
        <f t="shared" si="29"/>
        <v>0</v>
      </c>
      <c r="BI89" s="115">
        <f t="shared" si="29"/>
        <v>2</v>
      </c>
      <c r="BJ89" s="114">
        <f t="shared" si="29"/>
        <v>108620</v>
      </c>
      <c r="BK89" s="114">
        <f t="shared" si="29"/>
        <v>67137</v>
      </c>
      <c r="BL89" s="115">
        <f t="shared" si="29"/>
        <v>0</v>
      </c>
      <c r="BM89" s="115">
        <f t="shared" si="29"/>
        <v>0</v>
      </c>
      <c r="BN89" s="114">
        <f t="shared" si="29"/>
        <v>0</v>
      </c>
      <c r="BO89" s="114">
        <f t="shared" si="29"/>
        <v>0</v>
      </c>
      <c r="BP89" s="115">
        <f t="shared" si="29"/>
        <v>385</v>
      </c>
      <c r="BQ89" s="115">
        <f t="shared" si="29"/>
        <v>423</v>
      </c>
      <c r="BR89" s="114">
        <f t="shared" si="29"/>
        <v>26328</v>
      </c>
      <c r="BS89" s="114">
        <f t="shared" si="29"/>
        <v>872</v>
      </c>
      <c r="BT89" s="115">
        <f t="shared" si="29"/>
        <v>0</v>
      </c>
      <c r="BU89" s="115">
        <f t="shared" si="29"/>
        <v>0</v>
      </c>
      <c r="BV89" s="114">
        <f t="shared" si="29"/>
        <v>0</v>
      </c>
      <c r="BW89" s="114">
        <f t="shared" si="29"/>
        <v>0</v>
      </c>
      <c r="BX89" s="115">
        <f t="shared" si="29"/>
        <v>0</v>
      </c>
      <c r="BY89" s="115">
        <f t="shared" si="29"/>
        <v>91</v>
      </c>
      <c r="BZ89" s="114">
        <f t="shared" si="29"/>
        <v>6050</v>
      </c>
      <c r="CA89" s="114">
        <f t="shared" si="29"/>
        <v>6050</v>
      </c>
      <c r="CB89" s="115">
        <f t="shared" si="29"/>
        <v>240</v>
      </c>
      <c r="CC89" s="115">
        <f t="shared" si="29"/>
        <v>112</v>
      </c>
      <c r="CD89" s="114">
        <f t="shared" si="29"/>
        <v>0</v>
      </c>
      <c r="CE89" s="114">
        <f t="shared" si="29"/>
        <v>0</v>
      </c>
      <c r="CF89" s="115">
        <f t="shared" si="29"/>
        <v>0</v>
      </c>
      <c r="CG89" s="115">
        <f t="shared" si="29"/>
        <v>0</v>
      </c>
      <c r="CH89" s="114">
        <f t="shared" si="29"/>
        <v>-96259</v>
      </c>
      <c r="CI89" s="114">
        <f t="shared" si="29"/>
        <v>0</v>
      </c>
      <c r="CJ89" s="115">
        <f t="shared" si="29"/>
        <v>1193</v>
      </c>
      <c r="CK89" s="115">
        <f t="shared" si="29"/>
        <v>2220</v>
      </c>
      <c r="CL89" s="114">
        <f t="shared" si="29"/>
        <v>2246422</v>
      </c>
      <c r="CM89" s="114">
        <f t="shared" si="29"/>
        <v>198141</v>
      </c>
      <c r="CN89" s="116"/>
      <c r="CO89" s="116"/>
      <c r="CP89" s="116"/>
      <c r="CQ89" s="116"/>
      <c r="CR89" s="116"/>
      <c r="CS89" s="116"/>
      <c r="CT89" s="110"/>
      <c r="CU89" s="111"/>
      <c r="CV89" s="111"/>
      <c r="CW89" s="110"/>
      <c r="CX89" s="110"/>
      <c r="CY89" s="111"/>
      <c r="CZ89" s="111"/>
      <c r="DA89" s="111"/>
      <c r="DB89" s="114"/>
      <c r="DC89" s="116"/>
      <c r="DD89" s="116"/>
    </row>
    <row r="90" spans="2:1477" s="69" customFormat="1">
      <c r="B90" s="67" t="s">
        <v>2</v>
      </c>
      <c r="C90" s="67" t="s">
        <v>278</v>
      </c>
      <c r="D90" s="67" t="s">
        <v>279</v>
      </c>
      <c r="E90" s="68">
        <v>42613</v>
      </c>
      <c r="F90" s="67" t="s">
        <v>825</v>
      </c>
      <c r="G90" s="67" t="s">
        <v>842</v>
      </c>
      <c r="H90" s="187">
        <v>3</v>
      </c>
      <c r="I90" s="69">
        <v>19</v>
      </c>
      <c r="J90" s="69">
        <v>1090</v>
      </c>
      <c r="K90" s="69">
        <v>1999</v>
      </c>
      <c r="L90" s="69">
        <v>2171</v>
      </c>
      <c r="M90" s="186">
        <f>IF(J90 = 0,0,(L90-AH90-AI90)/J90)</f>
        <v>1.391743119266055</v>
      </c>
      <c r="N90" s="69">
        <f>IF(G90&lt;&gt;"",IF(M90&lt;=1.2,1,0),0)</f>
        <v>0</v>
      </c>
      <c r="O90" s="69">
        <v>-172</v>
      </c>
      <c r="P90" s="69">
        <v>172</v>
      </c>
      <c r="Q90" s="69">
        <v>0</v>
      </c>
      <c r="R90" s="69">
        <v>798</v>
      </c>
      <c r="S90" s="69">
        <v>111</v>
      </c>
      <c r="T90" s="190">
        <v>42140000</v>
      </c>
      <c r="U90" s="190">
        <v>150000</v>
      </c>
      <c r="V90" s="190">
        <v>41990000</v>
      </c>
      <c r="W90" s="190">
        <v>43136516</v>
      </c>
      <c r="X90" s="190">
        <v>44789798</v>
      </c>
      <c r="Y90" s="190">
        <v>-789688</v>
      </c>
      <c r="Z90" s="190">
        <v>0</v>
      </c>
      <c r="AA90" s="190">
        <v>-789688</v>
      </c>
      <c r="AB90" s="190">
        <v>44000110</v>
      </c>
      <c r="AC90" s="190">
        <v>45150067</v>
      </c>
      <c r="AD90" s="186">
        <f>IF(V90=0,0,AC90/V90)</f>
        <v>1.0752576089545129</v>
      </c>
      <c r="AE90" s="69">
        <f>IF(AD90 &lt;=1.1,1,0)</f>
        <v>1</v>
      </c>
      <c r="AF90" s="190">
        <v>1313007</v>
      </c>
      <c r="AG90" s="190">
        <v>996516</v>
      </c>
      <c r="AH90" s="69">
        <v>442</v>
      </c>
      <c r="AI90" s="69">
        <v>212</v>
      </c>
      <c r="AJ90" s="69">
        <v>4</v>
      </c>
      <c r="AK90" s="69">
        <v>40</v>
      </c>
      <c r="AL90" s="80">
        <v>380492</v>
      </c>
      <c r="AM90" s="80">
        <v>1569</v>
      </c>
      <c r="AN90" s="69">
        <v>0</v>
      </c>
      <c r="AO90" s="69">
        <v>27</v>
      </c>
      <c r="AP90" s="80">
        <v>349096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38</v>
      </c>
      <c r="BE90" s="69">
        <v>8</v>
      </c>
      <c r="BF90" s="80">
        <v>165208</v>
      </c>
      <c r="BG90" s="80">
        <v>0</v>
      </c>
      <c r="BH90" s="69">
        <v>0</v>
      </c>
      <c r="BI90" s="69">
        <v>0</v>
      </c>
      <c r="BJ90" s="80">
        <v>18045</v>
      </c>
      <c r="BK90" s="80">
        <v>18045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50586</v>
      </c>
      <c r="BS90" s="80">
        <v>0</v>
      </c>
      <c r="BT90" s="69">
        <v>0</v>
      </c>
      <c r="BU90" s="69">
        <v>46</v>
      </c>
      <c r="BV90" s="80">
        <v>95000</v>
      </c>
      <c r="BW90" s="80">
        <v>95000</v>
      </c>
      <c r="BX90" s="69">
        <v>38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-159429</v>
      </c>
      <c r="CI90" s="80">
        <v>0</v>
      </c>
      <c r="CJ90" s="69">
        <v>80</v>
      </c>
      <c r="CK90" s="69">
        <v>121</v>
      </c>
      <c r="CL90" s="80">
        <v>898999</v>
      </c>
      <c r="CM90" s="80">
        <v>114614</v>
      </c>
      <c r="CN90" s="67" t="s">
        <v>669</v>
      </c>
      <c r="CO90" s="67" t="s">
        <v>670</v>
      </c>
      <c r="CP90" s="67" t="s">
        <v>570</v>
      </c>
      <c r="CQ90" s="67" t="s">
        <v>570</v>
      </c>
      <c r="CR90" s="67" t="s">
        <v>570</v>
      </c>
      <c r="CS90" s="67" t="s">
        <v>570</v>
      </c>
      <c r="CT90" s="68">
        <v>45125</v>
      </c>
      <c r="CU90" s="67" t="s">
        <v>825</v>
      </c>
      <c r="CV90" s="67" t="s">
        <v>824</v>
      </c>
      <c r="CW90" s="68" t="s">
        <v>168</v>
      </c>
      <c r="CX90" s="68">
        <v>44855</v>
      </c>
      <c r="CY90" s="67" t="s">
        <v>828</v>
      </c>
      <c r="CZ90" s="67" t="s">
        <v>827</v>
      </c>
      <c r="DA90" s="67" t="s">
        <v>843</v>
      </c>
      <c r="DB90" s="81">
        <v>37004160.159999996</v>
      </c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2</v>
      </c>
      <c r="C91" s="67" t="s">
        <v>671</v>
      </c>
      <c r="D91" s="67" t="s">
        <v>844</v>
      </c>
      <c r="E91" s="68">
        <v>44538</v>
      </c>
      <c r="F91" s="67" t="s">
        <v>828</v>
      </c>
      <c r="G91" s="67" t="s">
        <v>829</v>
      </c>
      <c r="H91" s="187">
        <v>2</v>
      </c>
      <c r="I91" s="69">
        <v>0</v>
      </c>
      <c r="J91" s="69">
        <v>210</v>
      </c>
      <c r="K91" s="69">
        <v>314</v>
      </c>
      <c r="L91" s="69">
        <v>314</v>
      </c>
      <c r="M91" s="186">
        <f t="shared" ref="M91:M128" si="30">IF(J91 = 0,0,(L91-AH91-AI91)/J91)</f>
        <v>1</v>
      </c>
      <c r="N91" s="69">
        <f t="shared" ref="N91:N128" si="31">IF(G91&lt;&gt;"",IF(M91&lt;=1.2,1,0),0)</f>
        <v>1</v>
      </c>
      <c r="O91" s="69">
        <v>0</v>
      </c>
      <c r="P91" s="69">
        <v>0</v>
      </c>
      <c r="Q91" s="69">
        <v>0</v>
      </c>
      <c r="R91" s="69">
        <v>104</v>
      </c>
      <c r="S91" s="69">
        <v>0</v>
      </c>
      <c r="T91" s="190">
        <v>1449372</v>
      </c>
      <c r="U91" s="190">
        <v>9292</v>
      </c>
      <c r="V91" s="190">
        <v>1440080</v>
      </c>
      <c r="W91" s="190">
        <v>1449372</v>
      </c>
      <c r="X91" s="190">
        <v>1245314</v>
      </c>
      <c r="Y91" s="190">
        <v>0</v>
      </c>
      <c r="Z91" s="190">
        <v>0</v>
      </c>
      <c r="AA91" s="190">
        <v>0</v>
      </c>
      <c r="AB91" s="190">
        <v>1245314</v>
      </c>
      <c r="AC91" s="190">
        <v>1245462</v>
      </c>
      <c r="AD91" s="186">
        <f t="shared" ref="AD91:AD128" si="32">IF(V91=0,0,AC91/V91)</f>
        <v>0.86485611910449423</v>
      </c>
      <c r="AE91" s="69">
        <f t="shared" ref="AE91:AE128" si="33">IF(AD91 &lt;=1.1,1,0)</f>
        <v>1</v>
      </c>
      <c r="AF91" s="190">
        <v>147</v>
      </c>
      <c r="AG91" s="190">
        <v>0</v>
      </c>
      <c r="AH91" s="69">
        <v>73</v>
      </c>
      <c r="AI91" s="69">
        <v>31</v>
      </c>
      <c r="AJ91" s="69">
        <v>0</v>
      </c>
      <c r="AK91" s="69">
        <v>0</v>
      </c>
      <c r="AL91" s="80">
        <v>0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0</v>
      </c>
      <c r="CL91" s="80">
        <v>0</v>
      </c>
      <c r="CM91" s="80">
        <v>0</v>
      </c>
      <c r="CN91" s="67" t="s">
        <v>672</v>
      </c>
      <c r="CO91" s="67" t="s">
        <v>673</v>
      </c>
      <c r="CP91" s="67" t="s">
        <v>570</v>
      </c>
      <c r="CQ91" s="67" t="s">
        <v>570</v>
      </c>
      <c r="CR91" s="67" t="s">
        <v>570</v>
      </c>
      <c r="CS91" s="67" t="s">
        <v>570</v>
      </c>
      <c r="CT91" s="68">
        <v>45140</v>
      </c>
      <c r="CU91" s="67" t="s">
        <v>825</v>
      </c>
      <c r="CV91" s="67" t="s">
        <v>824</v>
      </c>
      <c r="CW91" s="68" t="s">
        <v>168</v>
      </c>
      <c r="CX91" s="68">
        <v>44939</v>
      </c>
      <c r="CY91" s="67" t="s">
        <v>823</v>
      </c>
      <c r="CZ91" s="67" t="s">
        <v>827</v>
      </c>
      <c r="DA91" s="67" t="s">
        <v>843</v>
      </c>
      <c r="DB91" s="81">
        <v>1387512.95</v>
      </c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2</v>
      </c>
      <c r="C92" s="67" t="s">
        <v>280</v>
      </c>
      <c r="D92" s="67" t="s">
        <v>281</v>
      </c>
      <c r="E92" s="68">
        <v>43523</v>
      </c>
      <c r="F92" s="67" t="s">
        <v>823</v>
      </c>
      <c r="G92" s="67" t="s">
        <v>834</v>
      </c>
      <c r="H92" s="187">
        <v>2</v>
      </c>
      <c r="I92" s="69">
        <v>4</v>
      </c>
      <c r="J92" s="69">
        <v>925</v>
      </c>
      <c r="K92" s="69">
        <v>1322</v>
      </c>
      <c r="L92" s="69">
        <v>1301</v>
      </c>
      <c r="M92" s="186">
        <f t="shared" si="30"/>
        <v>1.0313513513513513</v>
      </c>
      <c r="N92" s="69">
        <f t="shared" si="31"/>
        <v>1</v>
      </c>
      <c r="O92" s="69">
        <v>21</v>
      </c>
      <c r="P92" s="69">
        <v>0</v>
      </c>
      <c r="Q92" s="69">
        <v>0</v>
      </c>
      <c r="R92" s="69">
        <v>397</v>
      </c>
      <c r="S92" s="69">
        <v>0</v>
      </c>
      <c r="T92" s="190">
        <v>10228411</v>
      </c>
      <c r="U92" s="190">
        <v>103267</v>
      </c>
      <c r="V92" s="190">
        <v>10125144</v>
      </c>
      <c r="W92" s="190">
        <v>10251581</v>
      </c>
      <c r="X92" s="190">
        <v>10265075</v>
      </c>
      <c r="Y92" s="190">
        <v>0</v>
      </c>
      <c r="Z92" s="190">
        <v>0</v>
      </c>
      <c r="AA92" s="190">
        <v>0</v>
      </c>
      <c r="AB92" s="190">
        <v>10265075</v>
      </c>
      <c r="AC92" s="190">
        <v>10328004</v>
      </c>
      <c r="AD92" s="186">
        <f t="shared" si="32"/>
        <v>1.0200352706094846</v>
      </c>
      <c r="AE92" s="69">
        <f t="shared" si="33"/>
        <v>1</v>
      </c>
      <c r="AF92" s="190">
        <v>62929</v>
      </c>
      <c r="AG92" s="190">
        <v>23170</v>
      </c>
      <c r="AH92" s="69">
        <v>263</v>
      </c>
      <c r="AI92" s="69">
        <v>84</v>
      </c>
      <c r="AJ92" s="69">
        <v>0</v>
      </c>
      <c r="AK92" s="69">
        <v>0</v>
      </c>
      <c r="AL92" s="80">
        <v>24478</v>
      </c>
      <c r="AM92" s="80">
        <v>0</v>
      </c>
      <c r="AN92" s="69">
        <v>0</v>
      </c>
      <c r="AO92" s="69">
        <v>0</v>
      </c>
      <c r="AP92" s="80">
        <v>5148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39301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120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50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50</v>
      </c>
      <c r="CK92" s="69">
        <v>120</v>
      </c>
      <c r="CL92" s="80">
        <v>68927</v>
      </c>
      <c r="CM92" s="80">
        <v>0</v>
      </c>
      <c r="CN92" s="67" t="s">
        <v>674</v>
      </c>
      <c r="CO92" s="67" t="s">
        <v>675</v>
      </c>
      <c r="CP92" s="67" t="s">
        <v>570</v>
      </c>
      <c r="CQ92" s="67" t="s">
        <v>570</v>
      </c>
      <c r="CR92" s="67" t="s">
        <v>570</v>
      </c>
      <c r="CS92" s="67" t="s">
        <v>570</v>
      </c>
      <c r="CT92" s="68">
        <v>45140</v>
      </c>
      <c r="CU92" s="67" t="s">
        <v>825</v>
      </c>
      <c r="CV92" s="67" t="s">
        <v>824</v>
      </c>
      <c r="CW92" s="68" t="s">
        <v>168</v>
      </c>
      <c r="CX92" s="68">
        <v>44901</v>
      </c>
      <c r="CY92" s="67" t="s">
        <v>828</v>
      </c>
      <c r="CZ92" s="67" t="s">
        <v>827</v>
      </c>
      <c r="DA92" s="67" t="s">
        <v>843</v>
      </c>
      <c r="DB92" s="81">
        <v>10230057.880000001</v>
      </c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2</v>
      </c>
      <c r="C93" s="67" t="s">
        <v>282</v>
      </c>
      <c r="D93" s="67" t="s">
        <v>283</v>
      </c>
      <c r="E93" s="68">
        <v>44356</v>
      </c>
      <c r="F93" s="67" t="s">
        <v>821</v>
      </c>
      <c r="G93" s="67" t="s">
        <v>822</v>
      </c>
      <c r="H93" s="187">
        <v>4</v>
      </c>
      <c r="I93" s="69">
        <v>1</v>
      </c>
      <c r="J93" s="69">
        <v>185</v>
      </c>
      <c r="K93" s="69">
        <v>509</v>
      </c>
      <c r="L93" s="69">
        <v>508</v>
      </c>
      <c r="M93" s="186">
        <f t="shared" si="30"/>
        <v>2.1783783783783783</v>
      </c>
      <c r="N93" s="69">
        <f t="shared" si="31"/>
        <v>0</v>
      </c>
      <c r="O93" s="69">
        <v>1</v>
      </c>
      <c r="P93" s="69">
        <v>0</v>
      </c>
      <c r="Q93" s="69">
        <v>0</v>
      </c>
      <c r="R93" s="69">
        <v>275</v>
      </c>
      <c r="S93" s="69">
        <v>49</v>
      </c>
      <c r="T93" s="190">
        <v>2044978</v>
      </c>
      <c r="U93" s="190">
        <v>50000</v>
      </c>
      <c r="V93" s="190">
        <v>1994978</v>
      </c>
      <c r="W93" s="190">
        <v>2045473</v>
      </c>
      <c r="X93" s="190">
        <v>1900355</v>
      </c>
      <c r="Y93" s="190">
        <v>0</v>
      </c>
      <c r="Z93" s="190">
        <v>0</v>
      </c>
      <c r="AA93" s="190">
        <v>0</v>
      </c>
      <c r="AB93" s="190">
        <v>1900355</v>
      </c>
      <c r="AC93" s="190">
        <v>1900726</v>
      </c>
      <c r="AD93" s="186">
        <f t="shared" si="32"/>
        <v>0.95275536873088329</v>
      </c>
      <c r="AE93" s="69">
        <f t="shared" si="33"/>
        <v>1</v>
      </c>
      <c r="AF93" s="190">
        <v>371</v>
      </c>
      <c r="AG93" s="190">
        <v>495</v>
      </c>
      <c r="AH93" s="69">
        <v>40</v>
      </c>
      <c r="AI93" s="69">
        <v>65</v>
      </c>
      <c r="AJ93" s="69">
        <v>0</v>
      </c>
      <c r="AK93" s="69">
        <v>0</v>
      </c>
      <c r="AL93" s="80">
        <v>0</v>
      </c>
      <c r="AM93" s="80">
        <v>0</v>
      </c>
      <c r="AN93" s="69">
        <v>80</v>
      </c>
      <c r="AO93" s="69">
        <v>49</v>
      </c>
      <c r="AP93" s="80">
        <v>495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0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90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170</v>
      </c>
      <c r="CK93" s="69">
        <v>49</v>
      </c>
      <c r="CL93" s="80">
        <v>495</v>
      </c>
      <c r="CM93" s="80">
        <v>0</v>
      </c>
      <c r="CN93" s="67" t="s">
        <v>626</v>
      </c>
      <c r="CO93" s="67" t="s">
        <v>627</v>
      </c>
      <c r="CP93" s="67" t="s">
        <v>570</v>
      </c>
      <c r="CQ93" s="67" t="s">
        <v>570</v>
      </c>
      <c r="CR93" s="67" t="s">
        <v>570</v>
      </c>
      <c r="CS93" s="67" t="s">
        <v>570</v>
      </c>
      <c r="CT93" s="68">
        <v>45301</v>
      </c>
      <c r="CU93" s="67" t="s">
        <v>823</v>
      </c>
      <c r="CV93" s="67" t="s">
        <v>824</v>
      </c>
      <c r="CW93" s="68" t="s">
        <v>168</v>
      </c>
      <c r="CX93" s="68">
        <v>44988</v>
      </c>
      <c r="CY93" s="67" t="s">
        <v>823</v>
      </c>
      <c r="CZ93" s="67" t="s">
        <v>827</v>
      </c>
      <c r="DA93" s="67" t="s">
        <v>845</v>
      </c>
      <c r="DB93" s="81">
        <v>2066195.42</v>
      </c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2</v>
      </c>
      <c r="C94" s="67" t="s">
        <v>676</v>
      </c>
      <c r="D94" s="67" t="s">
        <v>846</v>
      </c>
      <c r="E94" s="68">
        <v>44979</v>
      </c>
      <c r="F94" s="67" t="s">
        <v>823</v>
      </c>
      <c r="G94" s="67" t="s">
        <v>827</v>
      </c>
      <c r="H94" s="187">
        <v>1</v>
      </c>
      <c r="I94" s="69">
        <v>0</v>
      </c>
      <c r="J94" s="69">
        <v>135</v>
      </c>
      <c r="K94" s="69">
        <v>164</v>
      </c>
      <c r="L94" s="69">
        <v>159</v>
      </c>
      <c r="M94" s="186">
        <f t="shared" si="30"/>
        <v>0.96296296296296291</v>
      </c>
      <c r="N94" s="69">
        <f t="shared" si="31"/>
        <v>1</v>
      </c>
      <c r="O94" s="69">
        <v>5</v>
      </c>
      <c r="P94" s="69">
        <v>0</v>
      </c>
      <c r="Q94" s="69">
        <v>0</v>
      </c>
      <c r="R94" s="69">
        <v>29</v>
      </c>
      <c r="S94" s="69">
        <v>0</v>
      </c>
      <c r="T94" s="190">
        <v>889778</v>
      </c>
      <c r="U94" s="190">
        <v>0</v>
      </c>
      <c r="V94" s="190">
        <v>889778</v>
      </c>
      <c r="W94" s="190">
        <v>889778</v>
      </c>
      <c r="X94" s="190">
        <v>849190</v>
      </c>
      <c r="Y94" s="190">
        <v>0</v>
      </c>
      <c r="Z94" s="190">
        <v>0</v>
      </c>
      <c r="AA94" s="190">
        <v>0</v>
      </c>
      <c r="AB94" s="190">
        <v>849190</v>
      </c>
      <c r="AC94" s="190">
        <v>848671</v>
      </c>
      <c r="AD94" s="186">
        <f t="shared" si="32"/>
        <v>0.95380083571407703</v>
      </c>
      <c r="AE94" s="69">
        <f t="shared" si="33"/>
        <v>1</v>
      </c>
      <c r="AF94" s="190">
        <v>-519</v>
      </c>
      <c r="AG94" s="190">
        <v>0</v>
      </c>
      <c r="AH94" s="69">
        <v>16</v>
      </c>
      <c r="AI94" s="69">
        <v>13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0</v>
      </c>
      <c r="CM94" s="80">
        <v>0</v>
      </c>
      <c r="CN94" s="67" t="s">
        <v>646</v>
      </c>
      <c r="CO94" s="67" t="s">
        <v>647</v>
      </c>
      <c r="CP94" s="67" t="s">
        <v>570</v>
      </c>
      <c r="CQ94" s="67" t="s">
        <v>570</v>
      </c>
      <c r="CR94" s="67" t="s">
        <v>570</v>
      </c>
      <c r="CS94" s="67" t="s">
        <v>570</v>
      </c>
      <c r="CT94" s="68">
        <v>45378</v>
      </c>
      <c r="CU94" s="67" t="s">
        <v>823</v>
      </c>
      <c r="CV94" s="67" t="s">
        <v>824</v>
      </c>
      <c r="CW94" s="68" t="s">
        <v>168</v>
      </c>
      <c r="CX94" s="68">
        <v>45191</v>
      </c>
      <c r="CY94" s="67" t="s">
        <v>825</v>
      </c>
      <c r="CZ94" s="67" t="s">
        <v>824</v>
      </c>
      <c r="DA94" s="67" t="s">
        <v>847</v>
      </c>
      <c r="DB94" s="81">
        <v>1417656.86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2</v>
      </c>
      <c r="C95" s="67" t="s">
        <v>284</v>
      </c>
      <c r="D95" s="67" t="s">
        <v>285</v>
      </c>
      <c r="E95" s="68">
        <v>44153</v>
      </c>
      <c r="F95" s="67" t="s">
        <v>828</v>
      </c>
      <c r="G95" s="67" t="s">
        <v>822</v>
      </c>
      <c r="H95" s="187">
        <v>1</v>
      </c>
      <c r="I95" s="69">
        <v>2</v>
      </c>
      <c r="J95" s="69">
        <v>480</v>
      </c>
      <c r="K95" s="69">
        <v>640</v>
      </c>
      <c r="L95" s="69">
        <v>661</v>
      </c>
      <c r="M95" s="186">
        <f t="shared" si="30"/>
        <v>1.0895833333333333</v>
      </c>
      <c r="N95" s="69">
        <f t="shared" si="31"/>
        <v>1</v>
      </c>
      <c r="O95" s="69">
        <v>-21</v>
      </c>
      <c r="P95" s="69">
        <v>21</v>
      </c>
      <c r="Q95" s="69">
        <v>0</v>
      </c>
      <c r="R95" s="69">
        <v>160</v>
      </c>
      <c r="S95" s="69">
        <v>0</v>
      </c>
      <c r="T95" s="190">
        <v>4269226</v>
      </c>
      <c r="U95" s="190">
        <v>50000</v>
      </c>
      <c r="V95" s="190">
        <v>4219226</v>
      </c>
      <c r="W95" s="190">
        <v>4374816</v>
      </c>
      <c r="X95" s="190">
        <v>4363593</v>
      </c>
      <c r="Y95" s="190">
        <v>-30948</v>
      </c>
      <c r="Z95" s="190">
        <v>0</v>
      </c>
      <c r="AA95" s="190">
        <v>-30948</v>
      </c>
      <c r="AB95" s="190">
        <v>4332645</v>
      </c>
      <c r="AC95" s="190">
        <v>4394715</v>
      </c>
      <c r="AD95" s="186">
        <f t="shared" si="32"/>
        <v>1.0415926997036897</v>
      </c>
      <c r="AE95" s="69">
        <f t="shared" si="33"/>
        <v>1</v>
      </c>
      <c r="AF95" s="190">
        <v>138599</v>
      </c>
      <c r="AG95" s="190">
        <v>105591</v>
      </c>
      <c r="AH95" s="69">
        <v>98</v>
      </c>
      <c r="AI95" s="69">
        <v>40</v>
      </c>
      <c r="AJ95" s="69">
        <v>8</v>
      </c>
      <c r="AK95" s="69">
        <v>0</v>
      </c>
      <c r="AL95" s="80">
        <v>95913</v>
      </c>
      <c r="AM95" s="80">
        <v>0</v>
      </c>
      <c r="AN95" s="69">
        <v>0</v>
      </c>
      <c r="AO95" s="69">
        <v>0</v>
      </c>
      <c r="AP95" s="80">
        <v>235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14</v>
      </c>
      <c r="BE95" s="69">
        <v>0</v>
      </c>
      <c r="BF95" s="80">
        <v>23399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30081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22</v>
      </c>
      <c r="CK95" s="69">
        <v>0</v>
      </c>
      <c r="CL95" s="80">
        <v>149628</v>
      </c>
      <c r="CM95" s="80">
        <v>0</v>
      </c>
      <c r="CN95" s="67" t="s">
        <v>677</v>
      </c>
      <c r="CO95" s="67" t="s">
        <v>678</v>
      </c>
      <c r="CP95" s="67" t="s">
        <v>570</v>
      </c>
      <c r="CQ95" s="67" t="s">
        <v>570</v>
      </c>
      <c r="CR95" s="67" t="s">
        <v>570</v>
      </c>
      <c r="CS95" s="67" t="s">
        <v>570</v>
      </c>
      <c r="CT95" s="68">
        <v>45188</v>
      </c>
      <c r="CU95" s="67" t="s">
        <v>825</v>
      </c>
      <c r="CV95" s="67" t="s">
        <v>824</v>
      </c>
      <c r="CW95" s="68" t="s">
        <v>168</v>
      </c>
      <c r="CX95" s="68">
        <v>44899</v>
      </c>
      <c r="CY95" s="67" t="s">
        <v>828</v>
      </c>
      <c r="CZ95" s="67" t="s">
        <v>827</v>
      </c>
      <c r="DA95" s="67" t="s">
        <v>843</v>
      </c>
      <c r="DB95" s="81">
        <v>4154505.73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2</v>
      </c>
      <c r="C96" s="67" t="s">
        <v>500</v>
      </c>
      <c r="D96" s="67" t="s">
        <v>501</v>
      </c>
      <c r="E96" s="68">
        <v>43733</v>
      </c>
      <c r="F96" s="67" t="s">
        <v>825</v>
      </c>
      <c r="G96" s="67" t="s">
        <v>826</v>
      </c>
      <c r="H96" s="187">
        <v>3</v>
      </c>
      <c r="I96" s="69">
        <v>0</v>
      </c>
      <c r="J96" s="69">
        <v>150</v>
      </c>
      <c r="K96" s="69">
        <v>292</v>
      </c>
      <c r="L96" s="69">
        <v>262</v>
      </c>
      <c r="M96" s="186">
        <f t="shared" si="30"/>
        <v>1</v>
      </c>
      <c r="N96" s="69">
        <f t="shared" si="31"/>
        <v>1</v>
      </c>
      <c r="O96" s="69">
        <v>30</v>
      </c>
      <c r="P96" s="69">
        <v>0</v>
      </c>
      <c r="Q96" s="69">
        <v>0</v>
      </c>
      <c r="R96" s="69">
        <v>112</v>
      </c>
      <c r="S96" s="69">
        <v>30</v>
      </c>
      <c r="T96" s="190">
        <v>2458081</v>
      </c>
      <c r="U96" s="190">
        <v>51140</v>
      </c>
      <c r="V96" s="190">
        <v>2406941</v>
      </c>
      <c r="W96" s="190">
        <v>2458081</v>
      </c>
      <c r="X96" s="190">
        <v>2572160</v>
      </c>
      <c r="Y96" s="190">
        <v>0</v>
      </c>
      <c r="Z96" s="190">
        <v>0</v>
      </c>
      <c r="AA96" s="190">
        <v>0</v>
      </c>
      <c r="AB96" s="190">
        <v>2572160</v>
      </c>
      <c r="AC96" s="190">
        <v>2554701</v>
      </c>
      <c r="AD96" s="186">
        <f t="shared" si="32"/>
        <v>1.0613891242037092</v>
      </c>
      <c r="AE96" s="69">
        <f t="shared" si="33"/>
        <v>1</v>
      </c>
      <c r="AF96" s="190">
        <v>-17459</v>
      </c>
      <c r="AG96" s="190">
        <v>0</v>
      </c>
      <c r="AH96" s="69">
        <v>100</v>
      </c>
      <c r="AI96" s="69">
        <v>12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30</v>
      </c>
      <c r="AP96" s="80">
        <v>42000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30</v>
      </c>
      <c r="CL96" s="80">
        <v>42000</v>
      </c>
      <c r="CM96" s="80">
        <v>0</v>
      </c>
      <c r="CN96" s="67" t="s">
        <v>626</v>
      </c>
      <c r="CO96" s="67" t="s">
        <v>627</v>
      </c>
      <c r="CP96" s="67" t="s">
        <v>570</v>
      </c>
      <c r="CQ96" s="67" t="s">
        <v>570</v>
      </c>
      <c r="CR96" s="67" t="s">
        <v>570</v>
      </c>
      <c r="CS96" s="67" t="s">
        <v>570</v>
      </c>
      <c r="CT96" s="68">
        <v>45140</v>
      </c>
      <c r="CU96" s="67" t="s">
        <v>825</v>
      </c>
      <c r="CV96" s="67" t="s">
        <v>824</v>
      </c>
      <c r="CW96" s="68" t="s">
        <v>168</v>
      </c>
      <c r="CX96" s="68">
        <v>44106</v>
      </c>
      <c r="CY96" s="67" t="s">
        <v>828</v>
      </c>
      <c r="CZ96" s="67" t="s">
        <v>822</v>
      </c>
      <c r="DA96" s="67" t="s">
        <v>848</v>
      </c>
      <c r="DB96" s="81">
        <v>2031385.77</v>
      </c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69" customFormat="1">
      <c r="B97" s="67" t="s">
        <v>2</v>
      </c>
      <c r="C97" s="67" t="s">
        <v>553</v>
      </c>
      <c r="D97" s="67" t="s">
        <v>554</v>
      </c>
      <c r="E97" s="68">
        <v>44538</v>
      </c>
      <c r="F97" s="67" t="s">
        <v>828</v>
      </c>
      <c r="G97" s="67" t="s">
        <v>829</v>
      </c>
      <c r="H97" s="187">
        <v>1</v>
      </c>
      <c r="I97" s="69">
        <v>0</v>
      </c>
      <c r="J97" s="69">
        <v>150</v>
      </c>
      <c r="K97" s="69">
        <v>222</v>
      </c>
      <c r="L97" s="69">
        <v>220</v>
      </c>
      <c r="M97" s="186">
        <f t="shared" si="30"/>
        <v>1.06</v>
      </c>
      <c r="N97" s="69">
        <f t="shared" si="31"/>
        <v>1</v>
      </c>
      <c r="O97" s="69">
        <v>2</v>
      </c>
      <c r="P97" s="69">
        <v>0</v>
      </c>
      <c r="Q97" s="69">
        <v>0</v>
      </c>
      <c r="R97" s="69">
        <v>72</v>
      </c>
      <c r="S97" s="69">
        <v>0</v>
      </c>
      <c r="T97" s="190">
        <v>1462111</v>
      </c>
      <c r="U97" s="190">
        <v>0</v>
      </c>
      <c r="V97" s="190">
        <v>1462111</v>
      </c>
      <c r="W97" s="190">
        <v>1462111</v>
      </c>
      <c r="X97" s="190">
        <v>1360760</v>
      </c>
      <c r="Y97" s="190">
        <v>0</v>
      </c>
      <c r="Z97" s="190">
        <v>0</v>
      </c>
      <c r="AA97" s="190">
        <v>0</v>
      </c>
      <c r="AB97" s="190">
        <v>1360760</v>
      </c>
      <c r="AC97" s="190">
        <v>1370361</v>
      </c>
      <c r="AD97" s="186">
        <f t="shared" si="32"/>
        <v>0.93724826637649261</v>
      </c>
      <c r="AE97" s="69">
        <f t="shared" si="33"/>
        <v>1</v>
      </c>
      <c r="AF97" s="190">
        <v>9601</v>
      </c>
      <c r="AG97" s="190">
        <v>0</v>
      </c>
      <c r="AH97" s="69">
        <v>49</v>
      </c>
      <c r="AI97" s="69">
        <v>12</v>
      </c>
      <c r="AJ97" s="69">
        <v>0</v>
      </c>
      <c r="AK97" s="69">
        <v>0</v>
      </c>
      <c r="AL97" s="80">
        <v>0</v>
      </c>
      <c r="AM97" s="80">
        <v>0</v>
      </c>
      <c r="AN97" s="69">
        <v>0</v>
      </c>
      <c r="AO97" s="69">
        <v>0</v>
      </c>
      <c r="AP97" s="80">
        <v>0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0</v>
      </c>
      <c r="BE97" s="69">
        <v>0</v>
      </c>
      <c r="BF97" s="80">
        <v>0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11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11</v>
      </c>
      <c r="CK97" s="69">
        <v>0</v>
      </c>
      <c r="CL97" s="80">
        <v>0</v>
      </c>
      <c r="CM97" s="80">
        <v>0</v>
      </c>
      <c r="CN97" s="67" t="s">
        <v>679</v>
      </c>
      <c r="CO97" s="67" t="s">
        <v>680</v>
      </c>
      <c r="CP97" s="67" t="s">
        <v>570</v>
      </c>
      <c r="CQ97" s="67" t="s">
        <v>570</v>
      </c>
      <c r="CR97" s="67" t="s">
        <v>570</v>
      </c>
      <c r="CS97" s="67" t="s">
        <v>570</v>
      </c>
      <c r="CT97" s="68">
        <v>45126</v>
      </c>
      <c r="CU97" s="67" t="s">
        <v>825</v>
      </c>
      <c r="CV97" s="67" t="s">
        <v>824</v>
      </c>
      <c r="CW97" s="68" t="s">
        <v>168</v>
      </c>
      <c r="CX97" s="68">
        <v>44841</v>
      </c>
      <c r="CY97" s="67" t="s">
        <v>828</v>
      </c>
      <c r="CZ97" s="67" t="s">
        <v>827</v>
      </c>
      <c r="DA97" s="67" t="s">
        <v>845</v>
      </c>
      <c r="DB97" s="81">
        <v>1750125.19</v>
      </c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2:1477" s="69" customFormat="1">
      <c r="B98" s="67" t="s">
        <v>2</v>
      </c>
      <c r="C98" s="67" t="s">
        <v>286</v>
      </c>
      <c r="D98" s="67" t="s">
        <v>287</v>
      </c>
      <c r="E98" s="68">
        <v>44517</v>
      </c>
      <c r="F98" s="67" t="s">
        <v>828</v>
      </c>
      <c r="G98" s="67" t="s">
        <v>829</v>
      </c>
      <c r="H98" s="187">
        <v>1</v>
      </c>
      <c r="I98" s="69">
        <v>3</v>
      </c>
      <c r="J98" s="69">
        <v>240</v>
      </c>
      <c r="K98" s="69">
        <v>280</v>
      </c>
      <c r="L98" s="69">
        <v>543</v>
      </c>
      <c r="M98" s="186">
        <f t="shared" si="30"/>
        <v>2.0958333333333332</v>
      </c>
      <c r="N98" s="69">
        <f t="shared" si="31"/>
        <v>0</v>
      </c>
      <c r="O98" s="69">
        <v>-263</v>
      </c>
      <c r="P98" s="69">
        <v>263</v>
      </c>
      <c r="Q98" s="69">
        <v>0</v>
      </c>
      <c r="R98" s="69">
        <v>40</v>
      </c>
      <c r="S98" s="69">
        <v>0</v>
      </c>
      <c r="T98" s="190">
        <v>4199999</v>
      </c>
      <c r="U98" s="190">
        <v>0</v>
      </c>
      <c r="V98" s="190">
        <v>4199999</v>
      </c>
      <c r="W98" s="190">
        <v>4207543</v>
      </c>
      <c r="X98" s="190">
        <v>4275092</v>
      </c>
      <c r="Y98" s="190">
        <v>-681696</v>
      </c>
      <c r="Z98" s="190">
        <v>0</v>
      </c>
      <c r="AA98" s="190">
        <v>-681696</v>
      </c>
      <c r="AB98" s="190">
        <v>3593396</v>
      </c>
      <c r="AC98" s="190">
        <v>4275464</v>
      </c>
      <c r="AD98" s="186">
        <f t="shared" si="32"/>
        <v>1.0179678614209193</v>
      </c>
      <c r="AE98" s="69">
        <f t="shared" si="33"/>
        <v>1</v>
      </c>
      <c r="AF98" s="190">
        <v>682068</v>
      </c>
      <c r="AG98" s="190">
        <v>7544</v>
      </c>
      <c r="AH98" s="69">
        <v>22</v>
      </c>
      <c r="AI98" s="69">
        <v>18</v>
      </c>
      <c r="AJ98" s="69">
        <v>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7544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7544</v>
      </c>
      <c r="CM98" s="80">
        <v>0</v>
      </c>
      <c r="CN98" s="67" t="s">
        <v>626</v>
      </c>
      <c r="CO98" s="67" t="s">
        <v>627</v>
      </c>
      <c r="CP98" s="67" t="s">
        <v>570</v>
      </c>
      <c r="CQ98" s="67" t="s">
        <v>570</v>
      </c>
      <c r="CR98" s="67" t="s">
        <v>570</v>
      </c>
      <c r="CS98" s="67" t="s">
        <v>570</v>
      </c>
      <c r="CT98" s="68">
        <v>45323</v>
      </c>
      <c r="CU98" s="67" t="s">
        <v>823</v>
      </c>
      <c r="CV98" s="67" t="s">
        <v>824</v>
      </c>
      <c r="CW98" s="68" t="s">
        <v>168</v>
      </c>
      <c r="CX98" s="68">
        <v>45169</v>
      </c>
      <c r="CY98" s="67" t="s">
        <v>825</v>
      </c>
      <c r="CZ98" s="67" t="s">
        <v>824</v>
      </c>
      <c r="DA98" s="67" t="s">
        <v>847</v>
      </c>
      <c r="DB98" s="81">
        <v>3898368.97</v>
      </c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2:1477" s="69" customFormat="1">
      <c r="B99" s="67" t="s">
        <v>2</v>
      </c>
      <c r="C99" s="67" t="s">
        <v>555</v>
      </c>
      <c r="D99" s="67" t="s">
        <v>556</v>
      </c>
      <c r="E99" s="68">
        <v>44538</v>
      </c>
      <c r="F99" s="67" t="s">
        <v>828</v>
      </c>
      <c r="G99" s="67" t="s">
        <v>829</v>
      </c>
      <c r="H99" s="187">
        <v>1</v>
      </c>
      <c r="I99" s="69">
        <v>3</v>
      </c>
      <c r="J99" s="69">
        <v>245</v>
      </c>
      <c r="K99" s="69">
        <v>334</v>
      </c>
      <c r="L99" s="69">
        <v>575</v>
      </c>
      <c r="M99" s="186">
        <f t="shared" si="30"/>
        <v>2.0857142857142859</v>
      </c>
      <c r="N99" s="69">
        <f t="shared" si="31"/>
        <v>0</v>
      </c>
      <c r="O99" s="69">
        <v>-241</v>
      </c>
      <c r="P99" s="69">
        <v>241</v>
      </c>
      <c r="Q99" s="69">
        <v>0</v>
      </c>
      <c r="R99" s="69">
        <v>89</v>
      </c>
      <c r="S99" s="69">
        <v>0</v>
      </c>
      <c r="T99" s="190">
        <v>3077146</v>
      </c>
      <c r="U99" s="190">
        <v>0</v>
      </c>
      <c r="V99" s="190">
        <v>3077146</v>
      </c>
      <c r="W99" s="190">
        <v>3077146</v>
      </c>
      <c r="X99" s="190">
        <v>3008864</v>
      </c>
      <c r="Y99" s="190">
        <v>-624672</v>
      </c>
      <c r="Z99" s="190">
        <v>0</v>
      </c>
      <c r="AA99" s="190">
        <v>-624672</v>
      </c>
      <c r="AB99" s="190">
        <v>2384192</v>
      </c>
      <c r="AC99" s="190">
        <v>2402816</v>
      </c>
      <c r="AD99" s="186">
        <f t="shared" si="32"/>
        <v>0.78085862679248885</v>
      </c>
      <c r="AE99" s="69">
        <f t="shared" si="33"/>
        <v>1</v>
      </c>
      <c r="AF99" s="190">
        <v>18624</v>
      </c>
      <c r="AG99" s="190">
        <v>0</v>
      </c>
      <c r="AH99" s="69">
        <v>37</v>
      </c>
      <c r="AI99" s="69">
        <v>27</v>
      </c>
      <c r="AJ99" s="69">
        <v>0</v>
      </c>
      <c r="AK99" s="69">
        <v>0</v>
      </c>
      <c r="AL99" s="80">
        <v>0</v>
      </c>
      <c r="AM99" s="80">
        <v>0</v>
      </c>
      <c r="AN99" s="69">
        <v>25</v>
      </c>
      <c r="AO99" s="69">
        <v>0</v>
      </c>
      <c r="AP99" s="80">
        <v>0</v>
      </c>
      <c r="AQ99" s="80">
        <v>0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0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0</v>
      </c>
      <c r="BE99" s="69">
        <v>0</v>
      </c>
      <c r="BF99" s="80">
        <v>0</v>
      </c>
      <c r="BG99" s="80">
        <v>0</v>
      </c>
      <c r="BH99" s="69">
        <v>0</v>
      </c>
      <c r="BI99" s="69">
        <v>0</v>
      </c>
      <c r="BJ99" s="80">
        <v>0</v>
      </c>
      <c r="BK99" s="80">
        <v>0</v>
      </c>
      <c r="BL99" s="69">
        <v>0</v>
      </c>
      <c r="BM99" s="69">
        <v>0</v>
      </c>
      <c r="BN99" s="80">
        <v>0</v>
      </c>
      <c r="BO99" s="80">
        <v>0</v>
      </c>
      <c r="BP99" s="69">
        <v>0</v>
      </c>
      <c r="BQ99" s="69">
        <v>0</v>
      </c>
      <c r="BR99" s="80">
        <v>0</v>
      </c>
      <c r="BS99" s="80">
        <v>0</v>
      </c>
      <c r="BT99" s="69">
        <v>0</v>
      </c>
      <c r="BU99" s="69">
        <v>0</v>
      </c>
      <c r="BV99" s="80">
        <v>0</v>
      </c>
      <c r="BW99" s="80">
        <v>0</v>
      </c>
      <c r="BX99" s="69">
        <v>0</v>
      </c>
      <c r="BY99" s="69">
        <v>0</v>
      </c>
      <c r="BZ99" s="80">
        <v>0</v>
      </c>
      <c r="CA99" s="80">
        <v>0</v>
      </c>
      <c r="CB99" s="69">
        <v>0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0</v>
      </c>
      <c r="CI99" s="80">
        <v>0</v>
      </c>
      <c r="CJ99" s="69">
        <v>25</v>
      </c>
      <c r="CK99" s="69">
        <v>0</v>
      </c>
      <c r="CL99" s="80">
        <v>0</v>
      </c>
      <c r="CM99" s="80">
        <v>0</v>
      </c>
      <c r="CN99" s="67" t="s">
        <v>626</v>
      </c>
      <c r="CO99" s="67" t="s">
        <v>627</v>
      </c>
      <c r="CP99" s="67" t="s">
        <v>570</v>
      </c>
      <c r="CQ99" s="67" t="s">
        <v>570</v>
      </c>
      <c r="CR99" s="67" t="s">
        <v>570</v>
      </c>
      <c r="CS99" s="67" t="s">
        <v>570</v>
      </c>
      <c r="CT99" s="68">
        <v>45371</v>
      </c>
      <c r="CU99" s="67" t="s">
        <v>823</v>
      </c>
      <c r="CV99" s="67" t="s">
        <v>824</v>
      </c>
      <c r="CW99" s="68" t="s">
        <v>168</v>
      </c>
      <c r="CX99" s="68">
        <v>45229</v>
      </c>
      <c r="CY99" s="67" t="s">
        <v>828</v>
      </c>
      <c r="CZ99" s="67" t="s">
        <v>824</v>
      </c>
      <c r="DA99" s="67" t="s">
        <v>847</v>
      </c>
      <c r="DB99" s="81">
        <v>3261895.89</v>
      </c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2:1477" s="69" customFormat="1">
      <c r="B100" s="67" t="s">
        <v>2</v>
      </c>
      <c r="C100" s="67" t="s">
        <v>502</v>
      </c>
      <c r="D100" s="67" t="s">
        <v>503</v>
      </c>
      <c r="E100" s="68">
        <v>44356</v>
      </c>
      <c r="F100" s="67" t="s">
        <v>821</v>
      </c>
      <c r="G100" s="67" t="s">
        <v>822</v>
      </c>
      <c r="H100" s="187">
        <v>1</v>
      </c>
      <c r="I100" s="69">
        <v>0</v>
      </c>
      <c r="J100" s="69">
        <v>420</v>
      </c>
      <c r="K100" s="69">
        <v>706</v>
      </c>
      <c r="L100" s="69">
        <v>706</v>
      </c>
      <c r="M100" s="186">
        <f t="shared" si="30"/>
        <v>1.1261904761904762</v>
      </c>
      <c r="N100" s="69">
        <f t="shared" si="31"/>
        <v>1</v>
      </c>
      <c r="O100" s="69">
        <v>0</v>
      </c>
      <c r="P100" s="69">
        <v>0</v>
      </c>
      <c r="Q100" s="69">
        <v>0</v>
      </c>
      <c r="R100" s="69">
        <v>286</v>
      </c>
      <c r="S100" s="69">
        <v>0</v>
      </c>
      <c r="T100" s="190">
        <v>5503848</v>
      </c>
      <c r="U100" s="190">
        <v>53988</v>
      </c>
      <c r="V100" s="190">
        <v>5449859</v>
      </c>
      <c r="W100" s="190">
        <v>5503848</v>
      </c>
      <c r="X100" s="190">
        <v>5615605</v>
      </c>
      <c r="Y100" s="190">
        <v>0</v>
      </c>
      <c r="Z100" s="190">
        <v>0</v>
      </c>
      <c r="AA100" s="190">
        <v>0</v>
      </c>
      <c r="AB100" s="190">
        <v>5615605</v>
      </c>
      <c r="AC100" s="190">
        <v>5632695</v>
      </c>
      <c r="AD100" s="186">
        <f t="shared" si="32"/>
        <v>1.0335487578669467</v>
      </c>
      <c r="AE100" s="69">
        <f t="shared" si="33"/>
        <v>1</v>
      </c>
      <c r="AF100" s="190">
        <v>85241</v>
      </c>
      <c r="AG100" s="190">
        <v>0</v>
      </c>
      <c r="AH100" s="69">
        <v>181</v>
      </c>
      <c r="AI100" s="69">
        <v>52</v>
      </c>
      <c r="AJ100" s="69">
        <v>0</v>
      </c>
      <c r="AK100" s="69">
        <v>0</v>
      </c>
      <c r="AL100" s="80">
        <v>0</v>
      </c>
      <c r="AM100" s="80">
        <v>0</v>
      </c>
      <c r="AN100" s="69">
        <v>0</v>
      </c>
      <c r="AO100" s="69">
        <v>0</v>
      </c>
      <c r="AP100" s="80">
        <v>21870</v>
      </c>
      <c r="AQ100" s="80">
        <v>0</v>
      </c>
      <c r="AR100" s="69">
        <v>0</v>
      </c>
      <c r="AS100" s="69">
        <v>0</v>
      </c>
      <c r="AT100" s="80">
        <v>2548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0</v>
      </c>
      <c r="CK100" s="69">
        <v>0</v>
      </c>
      <c r="CL100" s="80">
        <v>24418</v>
      </c>
      <c r="CM100" s="80">
        <v>0</v>
      </c>
      <c r="CN100" s="67" t="s">
        <v>681</v>
      </c>
      <c r="CO100" s="67" t="s">
        <v>682</v>
      </c>
      <c r="CP100" s="67" t="s">
        <v>570</v>
      </c>
      <c r="CQ100" s="67" t="s">
        <v>570</v>
      </c>
      <c r="CR100" s="67" t="s">
        <v>570</v>
      </c>
      <c r="CS100" s="67" t="s">
        <v>570</v>
      </c>
      <c r="CT100" s="68">
        <v>45229</v>
      </c>
      <c r="CU100" s="67" t="s">
        <v>828</v>
      </c>
      <c r="CV100" s="67" t="s">
        <v>824</v>
      </c>
      <c r="CW100" s="68" t="s">
        <v>168</v>
      </c>
      <c r="CX100" s="68">
        <v>45131</v>
      </c>
      <c r="CY100" s="67" t="s">
        <v>825</v>
      </c>
      <c r="CZ100" s="67" t="s">
        <v>824</v>
      </c>
      <c r="DA100" s="67" t="s">
        <v>848</v>
      </c>
      <c r="DB100" s="81">
        <v>7823905.3300000001</v>
      </c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2:1477" s="69" customFormat="1">
      <c r="B101" s="67" t="s">
        <v>2</v>
      </c>
      <c r="C101" s="67" t="s">
        <v>504</v>
      </c>
      <c r="D101" s="67" t="s">
        <v>505</v>
      </c>
      <c r="E101" s="68">
        <v>44153</v>
      </c>
      <c r="F101" s="67" t="s">
        <v>828</v>
      </c>
      <c r="G101" s="67" t="s">
        <v>822</v>
      </c>
      <c r="H101" s="187">
        <v>2</v>
      </c>
      <c r="I101" s="69">
        <v>1</v>
      </c>
      <c r="J101" s="69">
        <v>365</v>
      </c>
      <c r="K101" s="69">
        <v>689</v>
      </c>
      <c r="L101" s="69">
        <v>689</v>
      </c>
      <c r="M101" s="186">
        <f t="shared" si="30"/>
        <v>1.178082191780822</v>
      </c>
      <c r="N101" s="69">
        <f t="shared" si="31"/>
        <v>1</v>
      </c>
      <c r="O101" s="69">
        <v>0</v>
      </c>
      <c r="P101" s="69">
        <v>0</v>
      </c>
      <c r="Q101" s="69">
        <v>0</v>
      </c>
      <c r="R101" s="69">
        <v>303</v>
      </c>
      <c r="S101" s="69">
        <v>21</v>
      </c>
      <c r="T101" s="190">
        <v>6166449</v>
      </c>
      <c r="U101" s="190">
        <v>83640</v>
      </c>
      <c r="V101" s="190">
        <v>6082809</v>
      </c>
      <c r="W101" s="190">
        <v>6166449</v>
      </c>
      <c r="X101" s="190">
        <v>6679471</v>
      </c>
      <c r="Y101" s="190">
        <v>0</v>
      </c>
      <c r="Z101" s="190">
        <v>0</v>
      </c>
      <c r="AA101" s="190">
        <v>0</v>
      </c>
      <c r="AB101" s="190">
        <v>6679471</v>
      </c>
      <c r="AC101" s="190">
        <v>7791843</v>
      </c>
      <c r="AD101" s="186">
        <f t="shared" si="32"/>
        <v>1.2809613124462729</v>
      </c>
      <c r="AE101" s="69">
        <f t="shared" si="33"/>
        <v>0</v>
      </c>
      <c r="AF101" s="190">
        <v>1176465</v>
      </c>
      <c r="AG101" s="190">
        <v>0</v>
      </c>
      <c r="AH101" s="69">
        <v>170</v>
      </c>
      <c r="AI101" s="69">
        <v>89</v>
      </c>
      <c r="AJ101" s="69">
        <v>16</v>
      </c>
      <c r="AK101" s="69">
        <v>0</v>
      </c>
      <c r="AL101" s="80">
        <v>0</v>
      </c>
      <c r="AM101" s="80">
        <v>0</v>
      </c>
      <c r="AN101" s="69">
        <v>0</v>
      </c>
      <c r="AO101" s="69">
        <v>0</v>
      </c>
      <c r="AP101" s="80">
        <v>0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56</v>
      </c>
      <c r="BQ101" s="69">
        <v>21</v>
      </c>
      <c r="BR101" s="80">
        <v>67784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28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100</v>
      </c>
      <c r="CK101" s="69">
        <v>21</v>
      </c>
      <c r="CL101" s="80">
        <v>67784</v>
      </c>
      <c r="CM101" s="80">
        <v>0</v>
      </c>
      <c r="CN101" s="67" t="s">
        <v>626</v>
      </c>
      <c r="CO101" s="67" t="s">
        <v>627</v>
      </c>
      <c r="CP101" s="67" t="s">
        <v>570</v>
      </c>
      <c r="CQ101" s="67" t="s">
        <v>570</v>
      </c>
      <c r="CR101" s="67" t="s">
        <v>570</v>
      </c>
      <c r="CS101" s="67" t="s">
        <v>570</v>
      </c>
      <c r="CT101" s="68">
        <v>45132</v>
      </c>
      <c r="CU101" s="67" t="s">
        <v>825</v>
      </c>
      <c r="CV101" s="67" t="s">
        <v>824</v>
      </c>
      <c r="CW101" s="68" t="s">
        <v>168</v>
      </c>
      <c r="CX101" s="68">
        <v>44972</v>
      </c>
      <c r="CY101" s="67" t="s">
        <v>823</v>
      </c>
      <c r="CZ101" s="67" t="s">
        <v>827</v>
      </c>
      <c r="DA101" s="67" t="s">
        <v>848</v>
      </c>
      <c r="DB101" s="81">
        <v>7986598.29</v>
      </c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2</v>
      </c>
      <c r="C102" s="67" t="s">
        <v>288</v>
      </c>
      <c r="D102" s="67" t="s">
        <v>289</v>
      </c>
      <c r="E102" s="68">
        <v>44405</v>
      </c>
      <c r="F102" s="67" t="s">
        <v>825</v>
      </c>
      <c r="G102" s="67" t="s">
        <v>829</v>
      </c>
      <c r="H102" s="187">
        <v>1</v>
      </c>
      <c r="I102" s="69">
        <v>4</v>
      </c>
      <c r="J102" s="69">
        <v>270</v>
      </c>
      <c r="K102" s="69">
        <v>660</v>
      </c>
      <c r="L102" s="69">
        <v>658</v>
      </c>
      <c r="M102" s="186">
        <f t="shared" si="30"/>
        <v>1.6</v>
      </c>
      <c r="N102" s="69">
        <f t="shared" si="31"/>
        <v>0</v>
      </c>
      <c r="O102" s="69">
        <v>2</v>
      </c>
      <c r="P102" s="69">
        <v>0</v>
      </c>
      <c r="Q102" s="69">
        <v>0</v>
      </c>
      <c r="R102" s="69">
        <v>375</v>
      </c>
      <c r="S102" s="69">
        <v>15</v>
      </c>
      <c r="T102" s="190">
        <v>3745152</v>
      </c>
      <c r="U102" s="190">
        <v>0</v>
      </c>
      <c r="V102" s="190">
        <v>3745152</v>
      </c>
      <c r="W102" s="190">
        <v>4010816</v>
      </c>
      <c r="X102" s="190">
        <v>3990380</v>
      </c>
      <c r="Y102" s="190">
        <v>0</v>
      </c>
      <c r="Z102" s="190">
        <v>0</v>
      </c>
      <c r="AA102" s="190">
        <v>0</v>
      </c>
      <c r="AB102" s="190">
        <v>3990380</v>
      </c>
      <c r="AC102" s="190">
        <v>3999427</v>
      </c>
      <c r="AD102" s="186">
        <f t="shared" si="32"/>
        <v>1.0678944405994737</v>
      </c>
      <c r="AE102" s="69">
        <f t="shared" si="33"/>
        <v>1</v>
      </c>
      <c r="AF102" s="190">
        <v>9047</v>
      </c>
      <c r="AG102" s="190">
        <v>265665</v>
      </c>
      <c r="AH102" s="69">
        <v>186</v>
      </c>
      <c r="AI102" s="69">
        <v>40</v>
      </c>
      <c r="AJ102" s="69">
        <v>0</v>
      </c>
      <c r="AK102" s="69">
        <v>6</v>
      </c>
      <c r="AL102" s="80">
        <v>33226</v>
      </c>
      <c r="AM102" s="80">
        <v>0</v>
      </c>
      <c r="AN102" s="69">
        <v>0</v>
      </c>
      <c r="AO102" s="69">
        <v>9</v>
      </c>
      <c r="AP102" s="80">
        <v>232438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60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60</v>
      </c>
      <c r="CK102" s="69">
        <v>15</v>
      </c>
      <c r="CL102" s="80">
        <v>265665</v>
      </c>
      <c r="CM102" s="80">
        <v>0</v>
      </c>
      <c r="CN102" s="67" t="s">
        <v>679</v>
      </c>
      <c r="CO102" s="67" t="s">
        <v>680</v>
      </c>
      <c r="CP102" s="67" t="s">
        <v>570</v>
      </c>
      <c r="CQ102" s="67" t="s">
        <v>570</v>
      </c>
      <c r="CR102" s="67" t="s">
        <v>570</v>
      </c>
      <c r="CS102" s="67" t="s">
        <v>570</v>
      </c>
      <c r="CT102" s="68">
        <v>45378</v>
      </c>
      <c r="CU102" s="67" t="s">
        <v>823</v>
      </c>
      <c r="CV102" s="67" t="s">
        <v>824</v>
      </c>
      <c r="CW102" s="68" t="s">
        <v>168</v>
      </c>
      <c r="CX102" s="68">
        <v>45202</v>
      </c>
      <c r="CY102" s="67" t="s">
        <v>828</v>
      </c>
      <c r="CZ102" s="67" t="s">
        <v>824</v>
      </c>
      <c r="DA102" s="67" t="s">
        <v>845</v>
      </c>
      <c r="DB102" s="81">
        <v>4124090.98</v>
      </c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2</v>
      </c>
      <c r="C103" s="67" t="s">
        <v>557</v>
      </c>
      <c r="D103" s="67" t="s">
        <v>558</v>
      </c>
      <c r="E103" s="68">
        <v>43887</v>
      </c>
      <c r="F103" s="67" t="s">
        <v>823</v>
      </c>
      <c r="G103" s="67" t="s">
        <v>826</v>
      </c>
      <c r="H103" s="187">
        <v>1</v>
      </c>
      <c r="I103" s="69">
        <v>0</v>
      </c>
      <c r="J103" s="69">
        <v>45</v>
      </c>
      <c r="K103" s="69">
        <v>83</v>
      </c>
      <c r="L103" s="69">
        <v>80</v>
      </c>
      <c r="M103" s="186">
        <f t="shared" si="30"/>
        <v>0.93333333333333335</v>
      </c>
      <c r="N103" s="69">
        <f t="shared" si="31"/>
        <v>1</v>
      </c>
      <c r="O103" s="69">
        <v>3</v>
      </c>
      <c r="P103" s="69">
        <v>0</v>
      </c>
      <c r="Q103" s="69">
        <v>0</v>
      </c>
      <c r="R103" s="69">
        <v>38</v>
      </c>
      <c r="S103" s="69">
        <v>0</v>
      </c>
      <c r="T103" s="190">
        <v>187229</v>
      </c>
      <c r="U103" s="190">
        <v>12274</v>
      </c>
      <c r="V103" s="190">
        <v>174955</v>
      </c>
      <c r="W103" s="190">
        <v>187229</v>
      </c>
      <c r="X103" s="190">
        <v>175598</v>
      </c>
      <c r="Y103" s="190">
        <v>0</v>
      </c>
      <c r="Z103" s="190">
        <v>0</v>
      </c>
      <c r="AA103" s="190">
        <v>0</v>
      </c>
      <c r="AB103" s="190">
        <v>175598</v>
      </c>
      <c r="AC103" s="190">
        <v>166353</v>
      </c>
      <c r="AD103" s="186">
        <f t="shared" si="32"/>
        <v>0.9508330713612072</v>
      </c>
      <c r="AE103" s="69">
        <f t="shared" si="33"/>
        <v>1</v>
      </c>
      <c r="AF103" s="190">
        <v>-9245</v>
      </c>
      <c r="AG103" s="190">
        <v>0</v>
      </c>
      <c r="AH103" s="69">
        <v>35</v>
      </c>
      <c r="AI103" s="69">
        <v>3</v>
      </c>
      <c r="AJ103" s="69">
        <v>8</v>
      </c>
      <c r="AK103" s="69">
        <v>0</v>
      </c>
      <c r="AL103" s="80">
        <v>0</v>
      </c>
      <c r="AM103" s="80">
        <v>0</v>
      </c>
      <c r="AN103" s="69">
        <v>0</v>
      </c>
      <c r="AO103" s="69">
        <v>0</v>
      </c>
      <c r="AP103" s="80">
        <v>0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8</v>
      </c>
      <c r="CK103" s="69">
        <v>0</v>
      </c>
      <c r="CL103" s="80">
        <v>0</v>
      </c>
      <c r="CM103" s="80">
        <v>0</v>
      </c>
      <c r="CN103" s="67" t="s">
        <v>683</v>
      </c>
      <c r="CO103" s="67" t="s">
        <v>684</v>
      </c>
      <c r="CP103" s="67" t="s">
        <v>570</v>
      </c>
      <c r="CQ103" s="67" t="s">
        <v>570</v>
      </c>
      <c r="CR103" s="67" t="s">
        <v>570</v>
      </c>
      <c r="CS103" s="67" t="s">
        <v>570</v>
      </c>
      <c r="CT103" s="68">
        <v>45140</v>
      </c>
      <c r="CU103" s="67" t="s">
        <v>825</v>
      </c>
      <c r="CV103" s="67" t="s">
        <v>824</v>
      </c>
      <c r="CW103" s="68" t="s">
        <v>168</v>
      </c>
      <c r="CX103" s="68">
        <v>44057</v>
      </c>
      <c r="CY103" s="67" t="s">
        <v>825</v>
      </c>
      <c r="CZ103" s="67" t="s">
        <v>822</v>
      </c>
      <c r="DA103" s="67" t="s">
        <v>848</v>
      </c>
      <c r="DB103" s="81">
        <v>262871.46000000002</v>
      </c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2</v>
      </c>
      <c r="C104" s="67" t="s">
        <v>290</v>
      </c>
      <c r="D104" s="67" t="s">
        <v>291</v>
      </c>
      <c r="E104" s="68">
        <v>44769</v>
      </c>
      <c r="F104" s="67" t="s">
        <v>825</v>
      </c>
      <c r="G104" s="67" t="s">
        <v>827</v>
      </c>
      <c r="H104" s="187">
        <v>1</v>
      </c>
      <c r="I104" s="69">
        <v>1</v>
      </c>
      <c r="J104" s="69">
        <v>95</v>
      </c>
      <c r="K104" s="69">
        <v>131</v>
      </c>
      <c r="L104" s="69">
        <v>130</v>
      </c>
      <c r="M104" s="186">
        <f t="shared" si="30"/>
        <v>0.98947368421052628</v>
      </c>
      <c r="N104" s="69">
        <f t="shared" si="31"/>
        <v>1</v>
      </c>
      <c r="O104" s="69">
        <v>1</v>
      </c>
      <c r="P104" s="69">
        <v>0</v>
      </c>
      <c r="Q104" s="69">
        <v>0</v>
      </c>
      <c r="R104" s="69">
        <v>36</v>
      </c>
      <c r="S104" s="69">
        <v>0</v>
      </c>
      <c r="T104" s="190">
        <v>987732</v>
      </c>
      <c r="U104" s="190">
        <v>41493</v>
      </c>
      <c r="V104" s="190">
        <v>946239</v>
      </c>
      <c r="W104" s="190">
        <v>927591</v>
      </c>
      <c r="X104" s="190">
        <v>903555</v>
      </c>
      <c r="Y104" s="190">
        <v>0</v>
      </c>
      <c r="Z104" s="190">
        <v>0</v>
      </c>
      <c r="AA104" s="190">
        <v>0</v>
      </c>
      <c r="AB104" s="190">
        <v>903555</v>
      </c>
      <c r="AC104" s="190">
        <v>903555</v>
      </c>
      <c r="AD104" s="186">
        <f t="shared" si="32"/>
        <v>0.95489088908827469</v>
      </c>
      <c r="AE104" s="69">
        <f t="shared" si="33"/>
        <v>1</v>
      </c>
      <c r="AF104" s="190">
        <v>0</v>
      </c>
      <c r="AG104" s="190">
        <v>-60141</v>
      </c>
      <c r="AH104" s="69">
        <v>19</v>
      </c>
      <c r="AI104" s="69">
        <v>17</v>
      </c>
      <c r="AJ104" s="69">
        <v>0</v>
      </c>
      <c r="AK104" s="69">
        <v>0</v>
      </c>
      <c r="AL104" s="80">
        <v>0</v>
      </c>
      <c r="AM104" s="80">
        <v>0</v>
      </c>
      <c r="AN104" s="69">
        <v>0</v>
      </c>
      <c r="AO104" s="69">
        <v>0</v>
      </c>
      <c r="AP104" s="80">
        <v>-60141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0</v>
      </c>
      <c r="CL104" s="80">
        <v>-60141</v>
      </c>
      <c r="CM104" s="80">
        <v>0</v>
      </c>
      <c r="CN104" s="67" t="s">
        <v>685</v>
      </c>
      <c r="CO104" s="67" t="s">
        <v>686</v>
      </c>
      <c r="CP104" s="67" t="s">
        <v>570</v>
      </c>
      <c r="CQ104" s="67" t="s">
        <v>570</v>
      </c>
      <c r="CR104" s="67" t="s">
        <v>570</v>
      </c>
      <c r="CS104" s="67" t="s">
        <v>570</v>
      </c>
      <c r="CT104" s="68">
        <v>45127</v>
      </c>
      <c r="CU104" s="67" t="s">
        <v>825</v>
      </c>
      <c r="CV104" s="67" t="s">
        <v>824</v>
      </c>
      <c r="CW104" s="68" t="s">
        <v>168</v>
      </c>
      <c r="CX104" s="68">
        <v>45058</v>
      </c>
      <c r="CY104" s="67" t="s">
        <v>821</v>
      </c>
      <c r="CZ104" s="67" t="s">
        <v>827</v>
      </c>
      <c r="DA104" s="67" t="s">
        <v>848</v>
      </c>
      <c r="DB104" s="81">
        <v>912225.16</v>
      </c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2</v>
      </c>
      <c r="C105" s="67" t="s">
        <v>292</v>
      </c>
      <c r="D105" s="67" t="s">
        <v>293</v>
      </c>
      <c r="E105" s="68">
        <v>44286</v>
      </c>
      <c r="F105" s="67" t="s">
        <v>823</v>
      </c>
      <c r="G105" s="67" t="s">
        <v>822</v>
      </c>
      <c r="H105" s="187">
        <v>1</v>
      </c>
      <c r="I105" s="69">
        <v>11</v>
      </c>
      <c r="J105" s="69">
        <v>454</v>
      </c>
      <c r="K105" s="69">
        <v>705</v>
      </c>
      <c r="L105" s="69">
        <v>664</v>
      </c>
      <c r="M105" s="186">
        <f t="shared" si="30"/>
        <v>1.1475770925110131</v>
      </c>
      <c r="N105" s="69">
        <f t="shared" si="31"/>
        <v>1</v>
      </c>
      <c r="O105" s="69">
        <v>41</v>
      </c>
      <c r="P105" s="69">
        <v>0</v>
      </c>
      <c r="Q105" s="69">
        <v>0</v>
      </c>
      <c r="R105" s="69">
        <v>187</v>
      </c>
      <c r="S105" s="69">
        <v>64</v>
      </c>
      <c r="T105" s="190">
        <v>6899119</v>
      </c>
      <c r="U105" s="190">
        <v>54298</v>
      </c>
      <c r="V105" s="190">
        <v>6844821</v>
      </c>
      <c r="W105" s="190">
        <v>7276831</v>
      </c>
      <c r="X105" s="190">
        <v>6961458</v>
      </c>
      <c r="Y105" s="190">
        <v>0</v>
      </c>
      <c r="Z105" s="190">
        <v>0</v>
      </c>
      <c r="AA105" s="190">
        <v>0</v>
      </c>
      <c r="AB105" s="190">
        <v>6961458</v>
      </c>
      <c r="AC105" s="190">
        <v>7368477</v>
      </c>
      <c r="AD105" s="186">
        <f t="shared" si="32"/>
        <v>1.076503972857727</v>
      </c>
      <c r="AE105" s="69">
        <f t="shared" si="33"/>
        <v>1</v>
      </c>
      <c r="AF105" s="190">
        <v>416838</v>
      </c>
      <c r="AG105" s="190">
        <v>377713</v>
      </c>
      <c r="AH105" s="69">
        <v>82</v>
      </c>
      <c r="AI105" s="69">
        <v>61</v>
      </c>
      <c r="AJ105" s="69">
        <v>0</v>
      </c>
      <c r="AK105" s="69">
        <v>28</v>
      </c>
      <c r="AL105" s="80">
        <v>290730</v>
      </c>
      <c r="AM105" s="80">
        <v>0</v>
      </c>
      <c r="AN105" s="69">
        <v>4</v>
      </c>
      <c r="AO105" s="69">
        <v>43</v>
      </c>
      <c r="AP105" s="80">
        <v>65880</v>
      </c>
      <c r="AQ105" s="80">
        <v>6394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1400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40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44</v>
      </c>
      <c r="CK105" s="69">
        <v>71</v>
      </c>
      <c r="CL105" s="80">
        <v>358010</v>
      </c>
      <c r="CM105" s="80">
        <v>6394</v>
      </c>
      <c r="CN105" s="67" t="s">
        <v>687</v>
      </c>
      <c r="CO105" s="67" t="s">
        <v>688</v>
      </c>
      <c r="CP105" s="67" t="s">
        <v>570</v>
      </c>
      <c r="CQ105" s="67" t="s">
        <v>570</v>
      </c>
      <c r="CR105" s="67" t="s">
        <v>570</v>
      </c>
      <c r="CS105" s="67" t="s">
        <v>570</v>
      </c>
      <c r="CT105" s="68">
        <v>45210</v>
      </c>
      <c r="CU105" s="67" t="s">
        <v>828</v>
      </c>
      <c r="CV105" s="67" t="s">
        <v>824</v>
      </c>
      <c r="CW105" s="68" t="s">
        <v>168</v>
      </c>
      <c r="CX105" s="68">
        <v>45042</v>
      </c>
      <c r="CY105" s="67" t="s">
        <v>821</v>
      </c>
      <c r="CZ105" s="67" t="s">
        <v>827</v>
      </c>
      <c r="DA105" s="67" t="s">
        <v>848</v>
      </c>
      <c r="DB105" s="81">
        <v>5086089.54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69" customFormat="1">
      <c r="B106" s="67" t="s">
        <v>2</v>
      </c>
      <c r="C106" s="67" t="s">
        <v>294</v>
      </c>
      <c r="D106" s="67" t="s">
        <v>295</v>
      </c>
      <c r="E106" s="68">
        <v>44678</v>
      </c>
      <c r="F106" s="67" t="s">
        <v>821</v>
      </c>
      <c r="G106" s="67" t="s">
        <v>829</v>
      </c>
      <c r="H106" s="187">
        <v>1</v>
      </c>
      <c r="I106" s="69">
        <v>2</v>
      </c>
      <c r="J106" s="69">
        <v>150</v>
      </c>
      <c r="K106" s="69">
        <v>205</v>
      </c>
      <c r="L106" s="69">
        <v>205</v>
      </c>
      <c r="M106" s="186">
        <f t="shared" si="30"/>
        <v>1</v>
      </c>
      <c r="N106" s="69">
        <f t="shared" si="31"/>
        <v>1</v>
      </c>
      <c r="O106" s="69">
        <v>0</v>
      </c>
      <c r="P106" s="69">
        <v>0</v>
      </c>
      <c r="Q106" s="69">
        <v>0</v>
      </c>
      <c r="R106" s="69">
        <v>55</v>
      </c>
      <c r="S106" s="69">
        <v>0</v>
      </c>
      <c r="T106" s="190">
        <v>2579717</v>
      </c>
      <c r="U106" s="190">
        <v>50000</v>
      </c>
      <c r="V106" s="190">
        <v>2529717</v>
      </c>
      <c r="W106" s="190">
        <v>2587262</v>
      </c>
      <c r="X106" s="190">
        <v>2470218</v>
      </c>
      <c r="Y106" s="190">
        <v>0</v>
      </c>
      <c r="Z106" s="190">
        <v>0</v>
      </c>
      <c r="AA106" s="190">
        <v>0</v>
      </c>
      <c r="AB106" s="190">
        <v>2470218</v>
      </c>
      <c r="AC106" s="190">
        <v>2458123</v>
      </c>
      <c r="AD106" s="186">
        <f t="shared" si="32"/>
        <v>0.97169881057841645</v>
      </c>
      <c r="AE106" s="69">
        <f t="shared" si="33"/>
        <v>1</v>
      </c>
      <c r="AF106" s="190">
        <v>-12095</v>
      </c>
      <c r="AG106" s="190">
        <v>7545</v>
      </c>
      <c r="AH106" s="69">
        <v>47</v>
      </c>
      <c r="AI106" s="69">
        <v>8</v>
      </c>
      <c r="AJ106" s="69">
        <v>0</v>
      </c>
      <c r="AK106" s="69">
        <v>0</v>
      </c>
      <c r="AL106" s="80">
        <v>5984</v>
      </c>
      <c r="AM106" s="80">
        <v>0</v>
      </c>
      <c r="AN106" s="69">
        <v>0</v>
      </c>
      <c r="AO106" s="69">
        <v>0</v>
      </c>
      <c r="AP106" s="80">
        <v>1219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2270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0</v>
      </c>
      <c r="CL106" s="80">
        <v>9474</v>
      </c>
      <c r="CM106" s="80">
        <v>0</v>
      </c>
      <c r="CN106" s="67" t="s">
        <v>689</v>
      </c>
      <c r="CO106" s="67" t="s">
        <v>690</v>
      </c>
      <c r="CP106" s="67" t="s">
        <v>570</v>
      </c>
      <c r="CQ106" s="67" t="s">
        <v>570</v>
      </c>
      <c r="CR106" s="67" t="s">
        <v>570</v>
      </c>
      <c r="CS106" s="67" t="s">
        <v>570</v>
      </c>
      <c r="CT106" s="68">
        <v>45351</v>
      </c>
      <c r="CU106" s="67" t="s">
        <v>823</v>
      </c>
      <c r="CV106" s="67" t="s">
        <v>824</v>
      </c>
      <c r="CW106" s="68" t="s">
        <v>168</v>
      </c>
      <c r="CX106" s="68">
        <v>45133</v>
      </c>
      <c r="CY106" s="67" t="s">
        <v>825</v>
      </c>
      <c r="CZ106" s="67" t="s">
        <v>824</v>
      </c>
      <c r="DA106" s="67" t="s">
        <v>843</v>
      </c>
      <c r="DB106" s="81">
        <v>2583180.7200000002</v>
      </c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69" customFormat="1">
      <c r="B107" s="67" t="s">
        <v>2</v>
      </c>
      <c r="C107" s="67" t="s">
        <v>691</v>
      </c>
      <c r="D107" s="67" t="s">
        <v>849</v>
      </c>
      <c r="E107" s="68">
        <v>44979</v>
      </c>
      <c r="F107" s="67" t="s">
        <v>823</v>
      </c>
      <c r="G107" s="67" t="s">
        <v>827</v>
      </c>
      <c r="H107" s="187">
        <v>1</v>
      </c>
      <c r="I107" s="69">
        <v>0</v>
      </c>
      <c r="J107" s="69">
        <v>100</v>
      </c>
      <c r="K107" s="69">
        <v>119</v>
      </c>
      <c r="L107" s="69">
        <v>100</v>
      </c>
      <c r="M107" s="186">
        <f t="shared" si="30"/>
        <v>0.81</v>
      </c>
      <c r="N107" s="69">
        <f t="shared" si="31"/>
        <v>1</v>
      </c>
      <c r="O107" s="69">
        <v>19</v>
      </c>
      <c r="P107" s="69">
        <v>0</v>
      </c>
      <c r="Q107" s="69">
        <v>0</v>
      </c>
      <c r="R107" s="69">
        <v>19</v>
      </c>
      <c r="S107" s="69">
        <v>0</v>
      </c>
      <c r="T107" s="190">
        <v>830333</v>
      </c>
      <c r="U107" s="190">
        <v>0</v>
      </c>
      <c r="V107" s="190">
        <v>830333</v>
      </c>
      <c r="W107" s="190">
        <v>830333</v>
      </c>
      <c r="X107" s="190">
        <v>808692</v>
      </c>
      <c r="Y107" s="190">
        <v>0</v>
      </c>
      <c r="Z107" s="190">
        <v>0</v>
      </c>
      <c r="AA107" s="190">
        <v>0</v>
      </c>
      <c r="AB107" s="190">
        <v>808692</v>
      </c>
      <c r="AC107" s="190">
        <v>808692</v>
      </c>
      <c r="AD107" s="186">
        <f t="shared" si="32"/>
        <v>0.97393696264029006</v>
      </c>
      <c r="AE107" s="69">
        <f t="shared" si="33"/>
        <v>1</v>
      </c>
      <c r="AF107" s="190">
        <v>0</v>
      </c>
      <c r="AG107" s="190">
        <v>0</v>
      </c>
      <c r="AH107" s="69">
        <v>10</v>
      </c>
      <c r="AI107" s="69">
        <v>9</v>
      </c>
      <c r="AJ107" s="69">
        <v>0</v>
      </c>
      <c r="AK107" s="69">
        <v>0</v>
      </c>
      <c r="AL107" s="80">
        <v>0</v>
      </c>
      <c r="AM107" s="80">
        <v>0</v>
      </c>
      <c r="AN107" s="69">
        <v>0</v>
      </c>
      <c r="AO107" s="69">
        <v>0</v>
      </c>
      <c r="AP107" s="80">
        <v>0</v>
      </c>
      <c r="AQ107" s="80">
        <v>0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0</v>
      </c>
      <c r="BC107" s="80">
        <v>0</v>
      </c>
      <c r="BD107" s="69">
        <v>0</v>
      </c>
      <c r="BE107" s="69">
        <v>0</v>
      </c>
      <c r="BF107" s="80">
        <v>0</v>
      </c>
      <c r="BG107" s="80">
        <v>0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0</v>
      </c>
      <c r="BR107" s="80">
        <v>0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0</v>
      </c>
      <c r="CL107" s="80">
        <v>0</v>
      </c>
      <c r="CM107" s="80">
        <v>0</v>
      </c>
      <c r="CN107" s="67" t="s">
        <v>640</v>
      </c>
      <c r="CO107" s="67" t="s">
        <v>641</v>
      </c>
      <c r="CP107" s="67" t="s">
        <v>570</v>
      </c>
      <c r="CQ107" s="67" t="s">
        <v>570</v>
      </c>
      <c r="CR107" s="67" t="s">
        <v>570</v>
      </c>
      <c r="CS107" s="67" t="s">
        <v>570</v>
      </c>
      <c r="CT107" s="68">
        <v>45210</v>
      </c>
      <c r="CU107" s="67" t="s">
        <v>828</v>
      </c>
      <c r="CV107" s="67" t="s">
        <v>824</v>
      </c>
      <c r="CW107" s="68" t="s">
        <v>168</v>
      </c>
      <c r="CX107" s="68">
        <v>45139</v>
      </c>
      <c r="CY107" s="67" t="s">
        <v>825</v>
      </c>
      <c r="CZ107" s="67" t="s">
        <v>824</v>
      </c>
      <c r="DA107" s="67" t="s">
        <v>845</v>
      </c>
      <c r="DB107" s="81">
        <v>771890.7</v>
      </c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2:1477" s="69" customFormat="1">
      <c r="B108" s="67" t="s">
        <v>2</v>
      </c>
      <c r="C108" s="67" t="s">
        <v>296</v>
      </c>
      <c r="D108" s="67" t="s">
        <v>297</v>
      </c>
      <c r="E108" s="68">
        <v>44496</v>
      </c>
      <c r="F108" s="67" t="s">
        <v>828</v>
      </c>
      <c r="G108" s="67" t="s">
        <v>829</v>
      </c>
      <c r="H108" s="187">
        <v>2</v>
      </c>
      <c r="I108" s="69">
        <v>3</v>
      </c>
      <c r="J108" s="69">
        <v>230</v>
      </c>
      <c r="K108" s="69">
        <v>481</v>
      </c>
      <c r="L108" s="69">
        <v>480</v>
      </c>
      <c r="M108" s="186">
        <f t="shared" si="30"/>
        <v>1.0608695652173914</v>
      </c>
      <c r="N108" s="69">
        <f t="shared" si="31"/>
        <v>1</v>
      </c>
      <c r="O108" s="69">
        <v>1</v>
      </c>
      <c r="P108" s="69">
        <v>0</v>
      </c>
      <c r="Q108" s="69">
        <v>0</v>
      </c>
      <c r="R108" s="69">
        <v>236</v>
      </c>
      <c r="S108" s="69">
        <v>15</v>
      </c>
      <c r="T108" s="190">
        <v>6283852</v>
      </c>
      <c r="U108" s="190">
        <v>73669</v>
      </c>
      <c r="V108" s="190">
        <v>6210183</v>
      </c>
      <c r="W108" s="190">
        <v>6727204</v>
      </c>
      <c r="X108" s="190">
        <v>6844151</v>
      </c>
      <c r="Y108" s="190">
        <v>0</v>
      </c>
      <c r="Z108" s="190">
        <v>0</v>
      </c>
      <c r="AA108" s="190">
        <v>0</v>
      </c>
      <c r="AB108" s="190">
        <v>6844151</v>
      </c>
      <c r="AC108" s="190">
        <v>7176797</v>
      </c>
      <c r="AD108" s="186">
        <f t="shared" si="32"/>
        <v>1.1556498415586143</v>
      </c>
      <c r="AE108" s="69">
        <f t="shared" si="33"/>
        <v>0</v>
      </c>
      <c r="AF108" s="190">
        <v>332646</v>
      </c>
      <c r="AG108" s="190">
        <v>443352</v>
      </c>
      <c r="AH108" s="69">
        <v>186</v>
      </c>
      <c r="AI108" s="69">
        <v>50</v>
      </c>
      <c r="AJ108" s="69">
        <v>0</v>
      </c>
      <c r="AK108" s="69">
        <v>7</v>
      </c>
      <c r="AL108" s="80">
        <v>378034</v>
      </c>
      <c r="AM108" s="80">
        <v>0</v>
      </c>
      <c r="AN108" s="69">
        <v>0</v>
      </c>
      <c r="AO108" s="69">
        <v>8</v>
      </c>
      <c r="AP108" s="80">
        <v>133625</v>
      </c>
      <c r="AQ108" s="80">
        <v>0</v>
      </c>
      <c r="AR108" s="69">
        <v>0</v>
      </c>
      <c r="AS108" s="69">
        <v>0</v>
      </c>
      <c r="AT108" s="80">
        <v>0</v>
      </c>
      <c r="AU108" s="80">
        <v>0</v>
      </c>
      <c r="AV108" s="69">
        <v>0</v>
      </c>
      <c r="AW108" s="69">
        <v>0</v>
      </c>
      <c r="AX108" s="80">
        <v>0</v>
      </c>
      <c r="AY108" s="80">
        <v>0</v>
      </c>
      <c r="AZ108" s="69">
        <v>0</v>
      </c>
      <c r="BA108" s="69">
        <v>0</v>
      </c>
      <c r="BB108" s="80">
        <v>0</v>
      </c>
      <c r="BC108" s="80">
        <v>0</v>
      </c>
      <c r="BD108" s="69">
        <v>0</v>
      </c>
      <c r="BE108" s="69">
        <v>0</v>
      </c>
      <c r="BF108" s="80">
        <v>0</v>
      </c>
      <c r="BG108" s="80">
        <v>0</v>
      </c>
      <c r="BH108" s="69">
        <v>0</v>
      </c>
      <c r="BI108" s="69">
        <v>0</v>
      </c>
      <c r="BJ108" s="80">
        <v>0</v>
      </c>
      <c r="BK108" s="80">
        <v>0</v>
      </c>
      <c r="BL108" s="69">
        <v>0</v>
      </c>
      <c r="BM108" s="69">
        <v>0</v>
      </c>
      <c r="BN108" s="80">
        <v>0</v>
      </c>
      <c r="BO108" s="80">
        <v>0</v>
      </c>
      <c r="BP108" s="69">
        <v>32</v>
      </c>
      <c r="BQ108" s="69">
        <v>0</v>
      </c>
      <c r="BR108" s="80">
        <v>-51237</v>
      </c>
      <c r="BS108" s="80">
        <v>0</v>
      </c>
      <c r="BT108" s="69">
        <v>0</v>
      </c>
      <c r="BU108" s="69">
        <v>0</v>
      </c>
      <c r="BV108" s="80">
        <v>0</v>
      </c>
      <c r="BW108" s="80">
        <v>0</v>
      </c>
      <c r="BX108" s="69">
        <v>0</v>
      </c>
      <c r="BY108" s="69">
        <v>0</v>
      </c>
      <c r="BZ108" s="80">
        <v>0</v>
      </c>
      <c r="CA108" s="80">
        <v>0</v>
      </c>
      <c r="CB108" s="69">
        <v>0</v>
      </c>
      <c r="CC108" s="69">
        <v>0</v>
      </c>
      <c r="CD108" s="80">
        <v>0</v>
      </c>
      <c r="CE108" s="80">
        <v>0</v>
      </c>
      <c r="CF108" s="69">
        <v>0</v>
      </c>
      <c r="CG108" s="69">
        <v>0</v>
      </c>
      <c r="CH108" s="80">
        <v>0</v>
      </c>
      <c r="CI108" s="80">
        <v>0</v>
      </c>
      <c r="CJ108" s="69">
        <v>32</v>
      </c>
      <c r="CK108" s="69">
        <v>15</v>
      </c>
      <c r="CL108" s="80">
        <v>460422</v>
      </c>
      <c r="CM108" s="80">
        <v>0</v>
      </c>
      <c r="CN108" s="67" t="s">
        <v>689</v>
      </c>
      <c r="CO108" s="67" t="s">
        <v>690</v>
      </c>
      <c r="CP108" s="67" t="s">
        <v>570</v>
      </c>
      <c r="CQ108" s="67" t="s">
        <v>570</v>
      </c>
      <c r="CR108" s="67" t="s">
        <v>570</v>
      </c>
      <c r="CS108" s="67" t="s">
        <v>570</v>
      </c>
      <c r="CT108" s="68">
        <v>45155</v>
      </c>
      <c r="CU108" s="67" t="s">
        <v>825</v>
      </c>
      <c r="CV108" s="67" t="s">
        <v>824</v>
      </c>
      <c r="CW108" s="68" t="s">
        <v>168</v>
      </c>
      <c r="CX108" s="68">
        <v>45105</v>
      </c>
      <c r="CY108" s="67" t="s">
        <v>821</v>
      </c>
      <c r="CZ108" s="67" t="s">
        <v>827</v>
      </c>
      <c r="DA108" s="67" t="s">
        <v>843</v>
      </c>
      <c r="DB108" s="81">
        <v>7460138.2800000003</v>
      </c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2:1477" s="69" customFormat="1">
      <c r="B109" s="67" t="s">
        <v>2</v>
      </c>
      <c r="C109" s="67" t="s">
        <v>692</v>
      </c>
      <c r="D109" s="67" t="s">
        <v>850</v>
      </c>
      <c r="E109" s="68">
        <v>44727</v>
      </c>
      <c r="F109" s="67" t="s">
        <v>821</v>
      </c>
      <c r="G109" s="67" t="s">
        <v>829</v>
      </c>
      <c r="H109" s="187">
        <v>1</v>
      </c>
      <c r="I109" s="69">
        <v>1</v>
      </c>
      <c r="J109" s="69">
        <v>100</v>
      </c>
      <c r="K109" s="69">
        <v>125</v>
      </c>
      <c r="L109" s="69">
        <v>92</v>
      </c>
      <c r="M109" s="186">
        <f t="shared" si="30"/>
        <v>0.67</v>
      </c>
      <c r="N109" s="69">
        <f t="shared" si="31"/>
        <v>1</v>
      </c>
      <c r="O109" s="69">
        <v>33</v>
      </c>
      <c r="P109" s="69">
        <v>0</v>
      </c>
      <c r="Q109" s="69">
        <v>0</v>
      </c>
      <c r="R109" s="69">
        <v>25</v>
      </c>
      <c r="S109" s="69">
        <v>0</v>
      </c>
      <c r="T109" s="190">
        <v>2537432</v>
      </c>
      <c r="U109" s="190">
        <v>50000</v>
      </c>
      <c r="V109" s="190">
        <v>2487432</v>
      </c>
      <c r="W109" s="190">
        <v>2537432</v>
      </c>
      <c r="X109" s="190">
        <v>2741257</v>
      </c>
      <c r="Y109" s="190">
        <v>0</v>
      </c>
      <c r="Z109" s="190">
        <v>0</v>
      </c>
      <c r="AA109" s="190">
        <v>0</v>
      </c>
      <c r="AB109" s="190">
        <v>2741257</v>
      </c>
      <c r="AC109" s="190">
        <v>2721406</v>
      </c>
      <c r="AD109" s="186">
        <f t="shared" si="32"/>
        <v>1.0940624708534745</v>
      </c>
      <c r="AE109" s="69">
        <f t="shared" si="33"/>
        <v>1</v>
      </c>
      <c r="AF109" s="190">
        <v>-19851</v>
      </c>
      <c r="AG109" s="190">
        <v>0</v>
      </c>
      <c r="AH109" s="69">
        <v>14</v>
      </c>
      <c r="AI109" s="69">
        <v>11</v>
      </c>
      <c r="AJ109" s="69">
        <v>0</v>
      </c>
      <c r="AK109" s="69">
        <v>0</v>
      </c>
      <c r="AL109" s="80">
        <v>0</v>
      </c>
      <c r="AM109" s="80">
        <v>0</v>
      </c>
      <c r="AN109" s="69">
        <v>0</v>
      </c>
      <c r="AO109" s="69">
        <v>0</v>
      </c>
      <c r="AP109" s="80">
        <v>0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0</v>
      </c>
      <c r="BG109" s="80">
        <v>0</v>
      </c>
      <c r="BH109" s="69">
        <v>0</v>
      </c>
      <c r="BI109" s="69">
        <v>0</v>
      </c>
      <c r="BJ109" s="80">
        <v>0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0</v>
      </c>
      <c r="BQ109" s="69">
        <v>0</v>
      </c>
      <c r="BR109" s="80">
        <v>0</v>
      </c>
      <c r="BS109" s="80">
        <v>0</v>
      </c>
      <c r="BT109" s="69">
        <v>0</v>
      </c>
      <c r="BU109" s="69">
        <v>0</v>
      </c>
      <c r="BV109" s="80">
        <v>0</v>
      </c>
      <c r="BW109" s="80">
        <v>0</v>
      </c>
      <c r="BX109" s="69">
        <v>0</v>
      </c>
      <c r="BY109" s="69">
        <v>0</v>
      </c>
      <c r="BZ109" s="80">
        <v>0</v>
      </c>
      <c r="CA109" s="80">
        <v>0</v>
      </c>
      <c r="CB109" s="69">
        <v>0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0</v>
      </c>
      <c r="CI109" s="80">
        <v>0</v>
      </c>
      <c r="CJ109" s="69">
        <v>0</v>
      </c>
      <c r="CK109" s="69">
        <v>0</v>
      </c>
      <c r="CL109" s="80">
        <v>0</v>
      </c>
      <c r="CM109" s="80">
        <v>0</v>
      </c>
      <c r="CN109" s="67" t="s">
        <v>626</v>
      </c>
      <c r="CO109" s="67" t="s">
        <v>627</v>
      </c>
      <c r="CP109" s="67" t="s">
        <v>570</v>
      </c>
      <c r="CQ109" s="67" t="s">
        <v>570</v>
      </c>
      <c r="CR109" s="67" t="s">
        <v>570</v>
      </c>
      <c r="CS109" s="67" t="s">
        <v>570</v>
      </c>
      <c r="CT109" s="68">
        <v>45132</v>
      </c>
      <c r="CU109" s="67" t="s">
        <v>825</v>
      </c>
      <c r="CV109" s="67" t="s">
        <v>824</v>
      </c>
      <c r="CW109" s="68" t="s">
        <v>168</v>
      </c>
      <c r="CX109" s="68">
        <v>44991</v>
      </c>
      <c r="CY109" s="67" t="s">
        <v>823</v>
      </c>
      <c r="CZ109" s="67" t="s">
        <v>827</v>
      </c>
      <c r="DA109" s="67" t="s">
        <v>845</v>
      </c>
      <c r="DB109" s="81">
        <v>2975156.64</v>
      </c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69" customFormat="1">
      <c r="B110" s="67" t="s">
        <v>2</v>
      </c>
      <c r="C110" s="67" t="s">
        <v>298</v>
      </c>
      <c r="D110" s="67" t="s">
        <v>299</v>
      </c>
      <c r="E110" s="68">
        <v>44615</v>
      </c>
      <c r="F110" s="67" t="s">
        <v>823</v>
      </c>
      <c r="G110" s="67" t="s">
        <v>829</v>
      </c>
      <c r="H110" s="187">
        <v>4</v>
      </c>
      <c r="I110" s="69">
        <v>3</v>
      </c>
      <c r="J110" s="69">
        <v>240</v>
      </c>
      <c r="K110" s="69">
        <v>525</v>
      </c>
      <c r="L110" s="69">
        <v>524</v>
      </c>
      <c r="M110" s="186">
        <f t="shared" si="30"/>
        <v>1.3291666666666666</v>
      </c>
      <c r="N110" s="69">
        <f t="shared" si="31"/>
        <v>0</v>
      </c>
      <c r="O110" s="69">
        <v>1</v>
      </c>
      <c r="P110" s="69">
        <v>0</v>
      </c>
      <c r="Q110" s="69">
        <v>0</v>
      </c>
      <c r="R110" s="69">
        <v>225</v>
      </c>
      <c r="S110" s="69">
        <v>60</v>
      </c>
      <c r="T110" s="190">
        <v>4361277</v>
      </c>
      <c r="U110" s="190">
        <v>50000</v>
      </c>
      <c r="V110" s="190">
        <v>4311277</v>
      </c>
      <c r="W110" s="190">
        <v>5189354</v>
      </c>
      <c r="X110" s="190">
        <v>5002338</v>
      </c>
      <c r="Y110" s="190">
        <v>0</v>
      </c>
      <c r="Z110" s="190">
        <v>0</v>
      </c>
      <c r="AA110" s="190">
        <v>0</v>
      </c>
      <c r="AB110" s="190">
        <v>5002338</v>
      </c>
      <c r="AC110" s="190">
        <v>5076487</v>
      </c>
      <c r="AD110" s="186">
        <f t="shared" si="32"/>
        <v>1.1774903352301418</v>
      </c>
      <c r="AE110" s="69">
        <f t="shared" si="33"/>
        <v>0</v>
      </c>
      <c r="AF110" s="190">
        <v>74149</v>
      </c>
      <c r="AG110" s="190">
        <v>828077</v>
      </c>
      <c r="AH110" s="69">
        <v>144</v>
      </c>
      <c r="AI110" s="69">
        <v>61</v>
      </c>
      <c r="AJ110" s="69">
        <v>20</v>
      </c>
      <c r="AK110" s="69">
        <v>30</v>
      </c>
      <c r="AL110" s="80">
        <v>402649</v>
      </c>
      <c r="AM110" s="80">
        <v>0</v>
      </c>
      <c r="AN110" s="69">
        <v>0</v>
      </c>
      <c r="AO110" s="69">
        <v>0</v>
      </c>
      <c r="AP110" s="80">
        <v>6727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30</v>
      </c>
      <c r="BF110" s="80">
        <v>427409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82</v>
      </c>
      <c r="BQ110" s="69">
        <v>0</v>
      </c>
      <c r="BR110" s="80">
        <v>9900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102</v>
      </c>
      <c r="CK110" s="69">
        <v>60</v>
      </c>
      <c r="CL110" s="80">
        <v>846684</v>
      </c>
      <c r="CM110" s="80">
        <v>0</v>
      </c>
      <c r="CN110" s="67" t="s">
        <v>689</v>
      </c>
      <c r="CO110" s="67" t="s">
        <v>690</v>
      </c>
      <c r="CP110" s="67" t="s">
        <v>570</v>
      </c>
      <c r="CQ110" s="67" t="s">
        <v>570</v>
      </c>
      <c r="CR110" s="67" t="s">
        <v>570</v>
      </c>
      <c r="CS110" s="67" t="s">
        <v>570</v>
      </c>
      <c r="CT110" s="68">
        <v>45313</v>
      </c>
      <c r="CU110" s="67" t="s">
        <v>823</v>
      </c>
      <c r="CV110" s="67" t="s">
        <v>824</v>
      </c>
      <c r="CW110" s="68" t="s">
        <v>168</v>
      </c>
      <c r="CX110" s="68">
        <v>45235</v>
      </c>
      <c r="CY110" s="67" t="s">
        <v>828</v>
      </c>
      <c r="CZ110" s="67" t="s">
        <v>824</v>
      </c>
      <c r="DA110" s="67" t="s">
        <v>843</v>
      </c>
      <c r="DB110" s="81">
        <v>4172545.34</v>
      </c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69" customFormat="1">
      <c r="B111" s="67" t="s">
        <v>2</v>
      </c>
      <c r="C111" s="67" t="s">
        <v>300</v>
      </c>
      <c r="D111" s="67" t="s">
        <v>301</v>
      </c>
      <c r="E111" s="68">
        <v>44678</v>
      </c>
      <c r="F111" s="67" t="s">
        <v>821</v>
      </c>
      <c r="G111" s="67" t="s">
        <v>829</v>
      </c>
      <c r="H111" s="187">
        <v>2</v>
      </c>
      <c r="I111" s="69">
        <v>2</v>
      </c>
      <c r="J111" s="69">
        <v>140</v>
      </c>
      <c r="K111" s="69">
        <v>252</v>
      </c>
      <c r="L111" s="69">
        <v>239</v>
      </c>
      <c r="M111" s="186">
        <f t="shared" si="30"/>
        <v>1.4142857142857144</v>
      </c>
      <c r="N111" s="69">
        <f t="shared" si="31"/>
        <v>0</v>
      </c>
      <c r="O111" s="69">
        <v>13</v>
      </c>
      <c r="P111" s="69">
        <v>0</v>
      </c>
      <c r="Q111" s="69">
        <v>0</v>
      </c>
      <c r="R111" s="69">
        <v>90</v>
      </c>
      <c r="S111" s="69">
        <v>22</v>
      </c>
      <c r="T111" s="190">
        <v>3545980</v>
      </c>
      <c r="U111" s="190">
        <v>0</v>
      </c>
      <c r="V111" s="190">
        <v>3545980</v>
      </c>
      <c r="W111" s="190">
        <v>3707781</v>
      </c>
      <c r="X111" s="190">
        <v>3707779</v>
      </c>
      <c r="Y111" s="190">
        <v>0</v>
      </c>
      <c r="Z111" s="190">
        <v>0</v>
      </c>
      <c r="AA111" s="190">
        <v>0</v>
      </c>
      <c r="AB111" s="190">
        <v>3707779</v>
      </c>
      <c r="AC111" s="190">
        <v>3707779</v>
      </c>
      <c r="AD111" s="186">
        <f t="shared" si="32"/>
        <v>1.0456288529546134</v>
      </c>
      <c r="AE111" s="69">
        <f t="shared" si="33"/>
        <v>1</v>
      </c>
      <c r="AF111" s="190">
        <v>0</v>
      </c>
      <c r="AG111" s="190">
        <v>161801</v>
      </c>
      <c r="AH111" s="69">
        <v>35</v>
      </c>
      <c r="AI111" s="69">
        <v>6</v>
      </c>
      <c r="AJ111" s="69">
        <v>0</v>
      </c>
      <c r="AK111" s="69">
        <v>22</v>
      </c>
      <c r="AL111" s="80">
        <v>93590</v>
      </c>
      <c r="AM111" s="80">
        <v>0</v>
      </c>
      <c r="AN111" s="69">
        <v>49</v>
      </c>
      <c r="AO111" s="69">
        <v>0</v>
      </c>
      <c r="AP111" s="80">
        <v>68210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49</v>
      </c>
      <c r="CK111" s="69">
        <v>22</v>
      </c>
      <c r="CL111" s="80">
        <v>161801</v>
      </c>
      <c r="CM111" s="80">
        <v>0</v>
      </c>
      <c r="CN111" s="67" t="s">
        <v>693</v>
      </c>
      <c r="CO111" s="67" t="s">
        <v>694</v>
      </c>
      <c r="CP111" s="67" t="s">
        <v>570</v>
      </c>
      <c r="CQ111" s="67" t="s">
        <v>570</v>
      </c>
      <c r="CR111" s="67" t="s">
        <v>570</v>
      </c>
      <c r="CS111" s="67" t="s">
        <v>570</v>
      </c>
      <c r="CT111" s="68">
        <v>45229</v>
      </c>
      <c r="CU111" s="67" t="s">
        <v>828</v>
      </c>
      <c r="CV111" s="67" t="s">
        <v>824</v>
      </c>
      <c r="CW111" s="68" t="s">
        <v>168</v>
      </c>
      <c r="CX111" s="68">
        <v>45166</v>
      </c>
      <c r="CY111" s="67" t="s">
        <v>825</v>
      </c>
      <c r="CZ111" s="67" t="s">
        <v>824</v>
      </c>
      <c r="DA111" s="67" t="s">
        <v>843</v>
      </c>
      <c r="DB111" s="81">
        <v>3713438.76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2:1477" s="69" customFormat="1">
      <c r="B112" s="67" t="s">
        <v>2</v>
      </c>
      <c r="C112" s="67" t="s">
        <v>695</v>
      </c>
      <c r="D112" s="67" t="s">
        <v>851</v>
      </c>
      <c r="E112" s="68">
        <v>44650</v>
      </c>
      <c r="F112" s="67" t="s">
        <v>823</v>
      </c>
      <c r="G112" s="67" t="s">
        <v>829</v>
      </c>
      <c r="H112" s="187">
        <v>1</v>
      </c>
      <c r="I112" s="69">
        <v>0</v>
      </c>
      <c r="J112" s="69">
        <v>188</v>
      </c>
      <c r="K112" s="69">
        <v>257</v>
      </c>
      <c r="L112" s="69">
        <v>266</v>
      </c>
      <c r="M112" s="186">
        <f t="shared" si="30"/>
        <v>1.0478723404255319</v>
      </c>
      <c r="N112" s="69">
        <f t="shared" si="31"/>
        <v>1</v>
      </c>
      <c r="O112" s="69">
        <v>-9</v>
      </c>
      <c r="P112" s="69">
        <v>9</v>
      </c>
      <c r="Q112" s="69">
        <v>0</v>
      </c>
      <c r="R112" s="69">
        <v>69</v>
      </c>
      <c r="S112" s="69">
        <v>0</v>
      </c>
      <c r="T112" s="190">
        <v>6686744</v>
      </c>
      <c r="U112" s="190">
        <v>66701</v>
      </c>
      <c r="V112" s="190">
        <v>6620043</v>
      </c>
      <c r="W112" s="190">
        <v>6686744</v>
      </c>
      <c r="X112" s="190">
        <v>6712350</v>
      </c>
      <c r="Y112" s="190">
        <v>-34074</v>
      </c>
      <c r="Z112" s="190">
        <v>0</v>
      </c>
      <c r="AA112" s="190">
        <v>-34074</v>
      </c>
      <c r="AB112" s="190">
        <v>6678276</v>
      </c>
      <c r="AC112" s="190">
        <v>6731897</v>
      </c>
      <c r="AD112" s="186">
        <f t="shared" si="32"/>
        <v>1.0168962648732041</v>
      </c>
      <c r="AE112" s="69">
        <f t="shared" si="33"/>
        <v>1</v>
      </c>
      <c r="AF112" s="190">
        <v>53621</v>
      </c>
      <c r="AG112" s="190">
        <v>0</v>
      </c>
      <c r="AH112" s="69">
        <v>56</v>
      </c>
      <c r="AI112" s="69">
        <v>13</v>
      </c>
      <c r="AJ112" s="69">
        <v>0</v>
      </c>
      <c r="AK112" s="69">
        <v>0</v>
      </c>
      <c r="AL112" s="80">
        <v>0</v>
      </c>
      <c r="AM112" s="80">
        <v>0</v>
      </c>
      <c r="AN112" s="69">
        <v>0</v>
      </c>
      <c r="AO112" s="69">
        <v>0</v>
      </c>
      <c r="AP112" s="80">
        <v>0</v>
      </c>
      <c r="AQ112" s="80">
        <v>0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0</v>
      </c>
      <c r="BG112" s="80">
        <v>0</v>
      </c>
      <c r="BH112" s="69">
        <v>0</v>
      </c>
      <c r="BI112" s="69">
        <v>0</v>
      </c>
      <c r="BJ112" s="80">
        <v>0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14</v>
      </c>
      <c r="BR112" s="80">
        <v>0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0</v>
      </c>
      <c r="CI112" s="80">
        <v>0</v>
      </c>
      <c r="CJ112" s="69">
        <v>0</v>
      </c>
      <c r="CK112" s="69">
        <v>14</v>
      </c>
      <c r="CL112" s="80">
        <v>0</v>
      </c>
      <c r="CM112" s="80">
        <v>0</v>
      </c>
      <c r="CN112" s="67" t="s">
        <v>626</v>
      </c>
      <c r="CO112" s="67" t="s">
        <v>627</v>
      </c>
      <c r="CP112" s="67" t="s">
        <v>570</v>
      </c>
      <c r="CQ112" s="67" t="s">
        <v>570</v>
      </c>
      <c r="CR112" s="67" t="s">
        <v>570</v>
      </c>
      <c r="CS112" s="67" t="s">
        <v>570</v>
      </c>
      <c r="CT112" s="68">
        <v>45350</v>
      </c>
      <c r="CU112" s="67" t="s">
        <v>823</v>
      </c>
      <c r="CV112" s="67" t="s">
        <v>824</v>
      </c>
      <c r="CW112" s="68" t="s">
        <v>168</v>
      </c>
      <c r="CX112" s="68">
        <v>45225</v>
      </c>
      <c r="CY112" s="67" t="s">
        <v>828</v>
      </c>
      <c r="CZ112" s="67" t="s">
        <v>824</v>
      </c>
      <c r="DA112" s="67" t="s">
        <v>847</v>
      </c>
      <c r="DB112" s="81">
        <v>6875752.1799999997</v>
      </c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2:1477" s="69" customFormat="1">
      <c r="B113" s="67" t="s">
        <v>2</v>
      </c>
      <c r="C113" s="67" t="s">
        <v>302</v>
      </c>
      <c r="D113" s="67" t="s">
        <v>303</v>
      </c>
      <c r="E113" s="68">
        <v>44587</v>
      </c>
      <c r="F113" s="67" t="s">
        <v>823</v>
      </c>
      <c r="G113" s="67" t="s">
        <v>829</v>
      </c>
      <c r="H113" s="187">
        <v>1</v>
      </c>
      <c r="I113" s="69">
        <v>1</v>
      </c>
      <c r="J113" s="69">
        <v>270</v>
      </c>
      <c r="K113" s="69">
        <v>474</v>
      </c>
      <c r="L113" s="69">
        <v>472</v>
      </c>
      <c r="M113" s="186">
        <f t="shared" si="30"/>
        <v>1.211111111111111</v>
      </c>
      <c r="N113" s="69">
        <f t="shared" si="31"/>
        <v>0</v>
      </c>
      <c r="O113" s="69">
        <v>2</v>
      </c>
      <c r="P113" s="69">
        <v>0</v>
      </c>
      <c r="Q113" s="69">
        <v>0</v>
      </c>
      <c r="R113" s="69">
        <v>156</v>
      </c>
      <c r="S113" s="69">
        <v>48</v>
      </c>
      <c r="T113" s="190">
        <v>10527718</v>
      </c>
      <c r="U113" s="190">
        <v>106380</v>
      </c>
      <c r="V113" s="190">
        <v>10421339</v>
      </c>
      <c r="W113" s="190">
        <v>10784785</v>
      </c>
      <c r="X113" s="190">
        <v>11111656</v>
      </c>
      <c r="Y113" s="190">
        <v>0</v>
      </c>
      <c r="Z113" s="190">
        <v>0</v>
      </c>
      <c r="AA113" s="190">
        <v>0</v>
      </c>
      <c r="AB113" s="190">
        <v>11111656</v>
      </c>
      <c r="AC113" s="190">
        <v>11389685</v>
      </c>
      <c r="AD113" s="186">
        <f t="shared" si="32"/>
        <v>1.092919537498972</v>
      </c>
      <c r="AE113" s="69">
        <f t="shared" si="33"/>
        <v>1</v>
      </c>
      <c r="AF113" s="190">
        <v>278029</v>
      </c>
      <c r="AG113" s="190">
        <v>257067</v>
      </c>
      <c r="AH113" s="69">
        <v>87</v>
      </c>
      <c r="AI113" s="69">
        <v>58</v>
      </c>
      <c r="AJ113" s="69">
        <v>5</v>
      </c>
      <c r="AK113" s="69">
        <v>0</v>
      </c>
      <c r="AL113" s="80">
        <v>0</v>
      </c>
      <c r="AM113" s="80">
        <v>0</v>
      </c>
      <c r="AN113" s="69">
        <v>0</v>
      </c>
      <c r="AO113" s="69">
        <v>48</v>
      </c>
      <c r="AP113" s="80">
        <v>274363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6</v>
      </c>
      <c r="BE113" s="69">
        <v>0</v>
      </c>
      <c r="BF113" s="80">
        <v>2220</v>
      </c>
      <c r="BG113" s="80">
        <v>0</v>
      </c>
      <c r="BH113" s="69">
        <v>0</v>
      </c>
      <c r="BI113" s="69">
        <v>0</v>
      </c>
      <c r="BJ113" s="80">
        <v>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11</v>
      </c>
      <c r="CK113" s="69">
        <v>48</v>
      </c>
      <c r="CL113" s="80">
        <v>276583</v>
      </c>
      <c r="CM113" s="80">
        <v>0</v>
      </c>
      <c r="CN113" s="67" t="s">
        <v>602</v>
      </c>
      <c r="CO113" s="67" t="s">
        <v>603</v>
      </c>
      <c r="CP113" s="67" t="s">
        <v>570</v>
      </c>
      <c r="CQ113" s="67" t="s">
        <v>570</v>
      </c>
      <c r="CR113" s="67" t="s">
        <v>570</v>
      </c>
      <c r="CS113" s="67" t="s">
        <v>570</v>
      </c>
      <c r="CT113" s="68">
        <v>45245</v>
      </c>
      <c r="CU113" s="67" t="s">
        <v>828</v>
      </c>
      <c r="CV113" s="67" t="s">
        <v>824</v>
      </c>
      <c r="CW113" s="68" t="s">
        <v>168</v>
      </c>
      <c r="CX113" s="68">
        <v>45140</v>
      </c>
      <c r="CY113" s="67" t="s">
        <v>825</v>
      </c>
      <c r="CZ113" s="67" t="s">
        <v>824</v>
      </c>
      <c r="DA113" s="67" t="s">
        <v>845</v>
      </c>
      <c r="DB113" s="81">
        <v>10728439.32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2:1477" s="69" customFormat="1">
      <c r="B114" s="67" t="s">
        <v>2</v>
      </c>
      <c r="C114" s="67" t="s">
        <v>304</v>
      </c>
      <c r="D114" s="67" t="s">
        <v>305</v>
      </c>
      <c r="E114" s="68">
        <v>44587</v>
      </c>
      <c r="F114" s="67" t="s">
        <v>823</v>
      </c>
      <c r="G114" s="67" t="s">
        <v>829</v>
      </c>
      <c r="H114" s="187">
        <v>1</v>
      </c>
      <c r="I114" s="69">
        <v>2</v>
      </c>
      <c r="J114" s="69">
        <v>245</v>
      </c>
      <c r="K114" s="69">
        <v>532</v>
      </c>
      <c r="L114" s="69">
        <v>532</v>
      </c>
      <c r="M114" s="186">
        <f t="shared" si="30"/>
        <v>1.1224489795918366</v>
      </c>
      <c r="N114" s="69">
        <f t="shared" si="31"/>
        <v>1</v>
      </c>
      <c r="O114" s="69">
        <v>0</v>
      </c>
      <c r="P114" s="69">
        <v>0</v>
      </c>
      <c r="Q114" s="69">
        <v>0</v>
      </c>
      <c r="R114" s="69">
        <v>203</v>
      </c>
      <c r="S114" s="69">
        <v>84</v>
      </c>
      <c r="T114" s="190">
        <v>1327870</v>
      </c>
      <c r="U114" s="190">
        <v>50000</v>
      </c>
      <c r="V114" s="190">
        <v>1277870</v>
      </c>
      <c r="W114" s="190">
        <v>1607733</v>
      </c>
      <c r="X114" s="190">
        <v>1467485</v>
      </c>
      <c r="Y114" s="190">
        <v>0</v>
      </c>
      <c r="Z114" s="190">
        <v>0</v>
      </c>
      <c r="AA114" s="190">
        <v>0</v>
      </c>
      <c r="AB114" s="190">
        <v>1467485</v>
      </c>
      <c r="AC114" s="190">
        <v>1187623</v>
      </c>
      <c r="AD114" s="186">
        <f t="shared" si="32"/>
        <v>0.92937701018100438</v>
      </c>
      <c r="AE114" s="69">
        <f t="shared" si="33"/>
        <v>1</v>
      </c>
      <c r="AF114" s="190">
        <v>0</v>
      </c>
      <c r="AG114" s="190">
        <v>279863</v>
      </c>
      <c r="AH114" s="69">
        <v>210</v>
      </c>
      <c r="AI114" s="69">
        <v>47</v>
      </c>
      <c r="AJ114" s="69">
        <v>0</v>
      </c>
      <c r="AK114" s="69">
        <v>84</v>
      </c>
      <c r="AL114" s="80">
        <v>279863</v>
      </c>
      <c r="AM114" s="80">
        <v>10500</v>
      </c>
      <c r="AN114" s="69">
        <v>0</v>
      </c>
      <c r="AO114" s="69">
        <v>0</v>
      </c>
      <c r="AP114" s="80">
        <v>0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0</v>
      </c>
      <c r="BG114" s="80">
        <v>0</v>
      </c>
      <c r="BH114" s="69">
        <v>0</v>
      </c>
      <c r="BI114" s="69">
        <v>0</v>
      </c>
      <c r="BJ114" s="80">
        <v>0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120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120</v>
      </c>
      <c r="CK114" s="69">
        <v>84</v>
      </c>
      <c r="CL114" s="80">
        <v>279863</v>
      </c>
      <c r="CM114" s="80">
        <v>10500</v>
      </c>
      <c r="CN114" s="67" t="s">
        <v>696</v>
      </c>
      <c r="CO114" s="67" t="s">
        <v>697</v>
      </c>
      <c r="CP114" s="67" t="s">
        <v>570</v>
      </c>
      <c r="CQ114" s="67" t="s">
        <v>570</v>
      </c>
      <c r="CR114" s="67" t="s">
        <v>570</v>
      </c>
      <c r="CS114" s="67" t="s">
        <v>570</v>
      </c>
      <c r="CT114" s="68">
        <v>45355</v>
      </c>
      <c r="CU114" s="67" t="s">
        <v>823</v>
      </c>
      <c r="CV114" s="67" t="s">
        <v>824</v>
      </c>
      <c r="CW114" s="68" t="s">
        <v>168</v>
      </c>
      <c r="CX114" s="68">
        <v>45191</v>
      </c>
      <c r="CY114" s="67" t="s">
        <v>825</v>
      </c>
      <c r="CZ114" s="67" t="s">
        <v>824</v>
      </c>
      <c r="DA114" s="67" t="s">
        <v>845</v>
      </c>
      <c r="DB114" s="81">
        <v>2903300.5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2:1477" s="69" customFormat="1">
      <c r="B115" s="67" t="s">
        <v>2</v>
      </c>
      <c r="C115" s="67" t="s">
        <v>559</v>
      </c>
      <c r="D115" s="67" t="s">
        <v>560</v>
      </c>
      <c r="E115" s="68">
        <v>44839</v>
      </c>
      <c r="F115" s="67" t="s">
        <v>828</v>
      </c>
      <c r="G115" s="67" t="s">
        <v>827</v>
      </c>
      <c r="H115" s="187">
        <v>1</v>
      </c>
      <c r="I115" s="69">
        <v>1</v>
      </c>
      <c r="J115" s="69">
        <v>125</v>
      </c>
      <c r="K115" s="69">
        <v>260</v>
      </c>
      <c r="L115" s="69">
        <v>257</v>
      </c>
      <c r="M115" s="186">
        <f t="shared" si="30"/>
        <v>0.97599999999999998</v>
      </c>
      <c r="N115" s="69">
        <f t="shared" si="31"/>
        <v>1</v>
      </c>
      <c r="O115" s="69">
        <v>3</v>
      </c>
      <c r="P115" s="69">
        <v>0</v>
      </c>
      <c r="Q115" s="69">
        <v>0</v>
      </c>
      <c r="R115" s="69">
        <v>135</v>
      </c>
      <c r="S115" s="69">
        <v>0</v>
      </c>
      <c r="T115" s="190">
        <v>3430508</v>
      </c>
      <c r="U115" s="190">
        <v>50000</v>
      </c>
      <c r="V115" s="190">
        <v>3380508</v>
      </c>
      <c r="W115" s="190">
        <v>3430508</v>
      </c>
      <c r="X115" s="190">
        <v>3561896</v>
      </c>
      <c r="Y115" s="190">
        <v>0</v>
      </c>
      <c r="Z115" s="190">
        <v>0</v>
      </c>
      <c r="AA115" s="190">
        <v>0</v>
      </c>
      <c r="AB115" s="190">
        <v>3561896</v>
      </c>
      <c r="AC115" s="190">
        <v>3523880</v>
      </c>
      <c r="AD115" s="186">
        <f t="shared" si="32"/>
        <v>1.0424113772249615</v>
      </c>
      <c r="AE115" s="69">
        <f t="shared" si="33"/>
        <v>1</v>
      </c>
      <c r="AF115" s="190">
        <v>-38015</v>
      </c>
      <c r="AG115" s="190">
        <v>0</v>
      </c>
      <c r="AH115" s="69">
        <v>122</v>
      </c>
      <c r="AI115" s="69">
        <v>13</v>
      </c>
      <c r="AJ115" s="69">
        <v>0</v>
      </c>
      <c r="AK115" s="69">
        <v>0</v>
      </c>
      <c r="AL115" s="80">
        <v>0</v>
      </c>
      <c r="AM115" s="80">
        <v>0</v>
      </c>
      <c r="AN115" s="69">
        <v>0</v>
      </c>
      <c r="AO115" s="69">
        <v>0</v>
      </c>
      <c r="AP115" s="80">
        <v>0</v>
      </c>
      <c r="AQ115" s="80">
        <v>0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0</v>
      </c>
      <c r="BG115" s="80">
        <v>0</v>
      </c>
      <c r="BH115" s="69">
        <v>0</v>
      </c>
      <c r="BI115" s="69">
        <v>0</v>
      </c>
      <c r="BJ115" s="80">
        <v>0</v>
      </c>
      <c r="BK115" s="80">
        <v>0</v>
      </c>
      <c r="BL115" s="69">
        <v>0</v>
      </c>
      <c r="BM115" s="69">
        <v>0</v>
      </c>
      <c r="BN115" s="80">
        <v>0</v>
      </c>
      <c r="BO115" s="80">
        <v>0</v>
      </c>
      <c r="BP115" s="69">
        <v>41</v>
      </c>
      <c r="BQ115" s="69">
        <v>0</v>
      </c>
      <c r="BR115" s="80">
        <v>0</v>
      </c>
      <c r="BS115" s="80">
        <v>0</v>
      </c>
      <c r="BT115" s="69">
        <v>0</v>
      </c>
      <c r="BU115" s="69">
        <v>0</v>
      </c>
      <c r="BV115" s="80">
        <v>0</v>
      </c>
      <c r="BW115" s="80">
        <v>0</v>
      </c>
      <c r="BX115" s="69">
        <v>0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0</v>
      </c>
      <c r="CI115" s="80">
        <v>0</v>
      </c>
      <c r="CJ115" s="69">
        <v>41</v>
      </c>
      <c r="CK115" s="69">
        <v>0</v>
      </c>
      <c r="CL115" s="80">
        <v>0</v>
      </c>
      <c r="CM115" s="80">
        <v>0</v>
      </c>
      <c r="CN115" s="67" t="s">
        <v>626</v>
      </c>
      <c r="CO115" s="67" t="s">
        <v>627</v>
      </c>
      <c r="CP115" s="67" t="s">
        <v>570</v>
      </c>
      <c r="CQ115" s="67" t="s">
        <v>570</v>
      </c>
      <c r="CR115" s="67" t="s">
        <v>570</v>
      </c>
      <c r="CS115" s="67" t="s">
        <v>570</v>
      </c>
      <c r="CT115" s="68">
        <v>45351</v>
      </c>
      <c r="CU115" s="67" t="s">
        <v>823</v>
      </c>
      <c r="CV115" s="67" t="s">
        <v>824</v>
      </c>
      <c r="CW115" s="68" t="s">
        <v>168</v>
      </c>
      <c r="CX115" s="68">
        <v>45208</v>
      </c>
      <c r="CY115" s="67" t="s">
        <v>828</v>
      </c>
      <c r="CZ115" s="67" t="s">
        <v>824</v>
      </c>
      <c r="DA115" s="67" t="s">
        <v>848</v>
      </c>
      <c r="DB115" s="81">
        <v>3265522.73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2:1477" s="69" customFormat="1">
      <c r="B116" s="67" t="s">
        <v>2</v>
      </c>
      <c r="C116" s="67" t="s">
        <v>306</v>
      </c>
      <c r="D116" s="67" t="s">
        <v>307</v>
      </c>
      <c r="E116" s="68">
        <v>44804</v>
      </c>
      <c r="F116" s="67" t="s">
        <v>825</v>
      </c>
      <c r="G116" s="67" t="s">
        <v>827</v>
      </c>
      <c r="H116" s="187">
        <v>1</v>
      </c>
      <c r="I116" s="69">
        <v>2</v>
      </c>
      <c r="J116" s="69">
        <v>60</v>
      </c>
      <c r="K116" s="69">
        <v>246</v>
      </c>
      <c r="L116" s="69">
        <v>246</v>
      </c>
      <c r="M116" s="186">
        <f t="shared" si="30"/>
        <v>1</v>
      </c>
      <c r="N116" s="69">
        <f t="shared" si="31"/>
        <v>1</v>
      </c>
      <c r="O116" s="69">
        <v>0</v>
      </c>
      <c r="P116" s="69">
        <v>0</v>
      </c>
      <c r="Q116" s="69">
        <v>0</v>
      </c>
      <c r="R116" s="69">
        <v>156</v>
      </c>
      <c r="S116" s="69">
        <v>30</v>
      </c>
      <c r="T116" s="190">
        <v>535084</v>
      </c>
      <c r="U116" s="190">
        <v>0</v>
      </c>
      <c r="V116" s="190">
        <v>535084</v>
      </c>
      <c r="W116" s="190">
        <v>538384</v>
      </c>
      <c r="X116" s="190">
        <v>583904</v>
      </c>
      <c r="Y116" s="190">
        <v>0</v>
      </c>
      <c r="Z116" s="190">
        <v>0</v>
      </c>
      <c r="AA116" s="190">
        <v>0</v>
      </c>
      <c r="AB116" s="190">
        <v>583904</v>
      </c>
      <c r="AC116" s="190">
        <v>580604</v>
      </c>
      <c r="AD116" s="186">
        <f t="shared" si="32"/>
        <v>1.0850707552459053</v>
      </c>
      <c r="AE116" s="69">
        <f t="shared" si="33"/>
        <v>1</v>
      </c>
      <c r="AF116" s="190">
        <v>0</v>
      </c>
      <c r="AG116" s="190">
        <v>3300</v>
      </c>
      <c r="AH116" s="69">
        <v>165</v>
      </c>
      <c r="AI116" s="69">
        <v>21</v>
      </c>
      <c r="AJ116" s="69">
        <v>0</v>
      </c>
      <c r="AK116" s="69">
        <v>0</v>
      </c>
      <c r="AL116" s="80">
        <v>0</v>
      </c>
      <c r="AM116" s="80">
        <v>0</v>
      </c>
      <c r="AN116" s="69">
        <v>0</v>
      </c>
      <c r="AO116" s="69">
        <v>30</v>
      </c>
      <c r="AP116" s="80">
        <v>3300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0</v>
      </c>
      <c r="BG116" s="80">
        <v>0</v>
      </c>
      <c r="BH116" s="69">
        <v>0</v>
      </c>
      <c r="BI116" s="69">
        <v>0</v>
      </c>
      <c r="BJ116" s="80">
        <v>0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90</v>
      </c>
      <c r="BQ116" s="69">
        <v>0</v>
      </c>
      <c r="BR116" s="80">
        <v>0</v>
      </c>
      <c r="BS116" s="80">
        <v>0</v>
      </c>
      <c r="BT116" s="69">
        <v>0</v>
      </c>
      <c r="BU116" s="69">
        <v>0</v>
      </c>
      <c r="BV116" s="80">
        <v>0</v>
      </c>
      <c r="BW116" s="80">
        <v>0</v>
      </c>
      <c r="BX116" s="69">
        <v>0</v>
      </c>
      <c r="BY116" s="69">
        <v>0</v>
      </c>
      <c r="BZ116" s="80">
        <v>0</v>
      </c>
      <c r="CA116" s="80">
        <v>0</v>
      </c>
      <c r="CB116" s="69">
        <v>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90</v>
      </c>
      <c r="CK116" s="69">
        <v>30</v>
      </c>
      <c r="CL116" s="80">
        <v>3300</v>
      </c>
      <c r="CM116" s="80">
        <v>0</v>
      </c>
      <c r="CN116" s="67" t="s">
        <v>626</v>
      </c>
      <c r="CO116" s="67" t="s">
        <v>627</v>
      </c>
      <c r="CP116" s="67" t="s">
        <v>570</v>
      </c>
      <c r="CQ116" s="67" t="s">
        <v>570</v>
      </c>
      <c r="CR116" s="67" t="s">
        <v>570</v>
      </c>
      <c r="CS116" s="67" t="s">
        <v>570</v>
      </c>
      <c r="CT116" s="68">
        <v>45301</v>
      </c>
      <c r="CU116" s="67" t="s">
        <v>823</v>
      </c>
      <c r="CV116" s="67" t="s">
        <v>824</v>
      </c>
      <c r="CW116" s="68" t="s">
        <v>168</v>
      </c>
      <c r="CX116" s="68">
        <v>45140</v>
      </c>
      <c r="CY116" s="67" t="s">
        <v>825</v>
      </c>
      <c r="CZ116" s="67" t="s">
        <v>824</v>
      </c>
      <c r="DA116" s="67" t="s">
        <v>845</v>
      </c>
      <c r="DB116" s="81">
        <v>438194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2:1477" s="69" customFormat="1">
      <c r="B117" s="67" t="s">
        <v>2</v>
      </c>
      <c r="C117" s="67" t="s">
        <v>561</v>
      </c>
      <c r="D117" s="67" t="s">
        <v>562</v>
      </c>
      <c r="E117" s="68">
        <v>44839</v>
      </c>
      <c r="F117" s="67" t="s">
        <v>828</v>
      </c>
      <c r="G117" s="67" t="s">
        <v>827</v>
      </c>
      <c r="H117" s="187">
        <v>1</v>
      </c>
      <c r="I117" s="69">
        <v>0</v>
      </c>
      <c r="J117" s="69">
        <v>75</v>
      </c>
      <c r="K117" s="69">
        <v>150</v>
      </c>
      <c r="L117" s="69">
        <v>150</v>
      </c>
      <c r="M117" s="186">
        <f t="shared" si="30"/>
        <v>1.4</v>
      </c>
      <c r="N117" s="69">
        <f t="shared" si="31"/>
        <v>0</v>
      </c>
      <c r="O117" s="69">
        <v>0</v>
      </c>
      <c r="P117" s="69">
        <v>0</v>
      </c>
      <c r="Q117" s="69">
        <v>0</v>
      </c>
      <c r="R117" s="69">
        <v>75</v>
      </c>
      <c r="S117" s="69">
        <v>0</v>
      </c>
      <c r="T117" s="190">
        <v>287504</v>
      </c>
      <c r="U117" s="190">
        <v>20245</v>
      </c>
      <c r="V117" s="190">
        <v>267260</v>
      </c>
      <c r="W117" s="190">
        <v>287504</v>
      </c>
      <c r="X117" s="190">
        <v>255356</v>
      </c>
      <c r="Y117" s="190">
        <v>0</v>
      </c>
      <c r="Z117" s="190">
        <v>0</v>
      </c>
      <c r="AA117" s="190">
        <v>0</v>
      </c>
      <c r="AB117" s="190">
        <v>255356</v>
      </c>
      <c r="AC117" s="190">
        <v>255356</v>
      </c>
      <c r="AD117" s="186">
        <f t="shared" si="32"/>
        <v>0.95545910349472429</v>
      </c>
      <c r="AE117" s="69">
        <f t="shared" si="33"/>
        <v>1</v>
      </c>
      <c r="AF117" s="190">
        <v>0</v>
      </c>
      <c r="AG117" s="190">
        <v>0</v>
      </c>
      <c r="AH117" s="69">
        <v>27</v>
      </c>
      <c r="AI117" s="69">
        <v>18</v>
      </c>
      <c r="AJ117" s="69">
        <v>30</v>
      </c>
      <c r="AK117" s="69">
        <v>0</v>
      </c>
      <c r="AL117" s="80">
        <v>0</v>
      </c>
      <c r="AM117" s="80">
        <v>0</v>
      </c>
      <c r="AN117" s="69">
        <v>0</v>
      </c>
      <c r="AO117" s="69">
        <v>0</v>
      </c>
      <c r="AP117" s="80">
        <v>0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0</v>
      </c>
      <c r="BG117" s="80">
        <v>0</v>
      </c>
      <c r="BH117" s="69">
        <v>0</v>
      </c>
      <c r="BI117" s="69">
        <v>0</v>
      </c>
      <c r="BJ117" s="80">
        <v>0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0</v>
      </c>
      <c r="BQ117" s="69">
        <v>0</v>
      </c>
      <c r="BR117" s="80">
        <v>0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30</v>
      </c>
      <c r="CK117" s="69">
        <v>0</v>
      </c>
      <c r="CL117" s="80">
        <v>0</v>
      </c>
      <c r="CM117" s="80">
        <v>0</v>
      </c>
      <c r="CN117" s="67" t="s">
        <v>698</v>
      </c>
      <c r="CO117" s="67" t="s">
        <v>699</v>
      </c>
      <c r="CP117" s="67" t="s">
        <v>570</v>
      </c>
      <c r="CQ117" s="67" t="s">
        <v>570</v>
      </c>
      <c r="CR117" s="67" t="s">
        <v>570</v>
      </c>
      <c r="CS117" s="67" t="s">
        <v>570</v>
      </c>
      <c r="CT117" s="68">
        <v>45309</v>
      </c>
      <c r="CU117" s="67" t="s">
        <v>823</v>
      </c>
      <c r="CV117" s="67" t="s">
        <v>824</v>
      </c>
      <c r="CW117" s="68" t="s">
        <v>168</v>
      </c>
      <c r="CX117" s="68">
        <v>45176</v>
      </c>
      <c r="CY117" s="67" t="s">
        <v>825</v>
      </c>
      <c r="CZ117" s="67" t="s">
        <v>824</v>
      </c>
      <c r="DA117" s="67" t="s">
        <v>848</v>
      </c>
      <c r="DB117" s="81">
        <v>449141.81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2:1477" s="69" customFormat="1">
      <c r="B118" s="67" t="s">
        <v>2</v>
      </c>
      <c r="C118" s="67" t="s">
        <v>308</v>
      </c>
      <c r="D118" s="67" t="s">
        <v>309</v>
      </c>
      <c r="E118" s="68">
        <v>44804</v>
      </c>
      <c r="F118" s="67" t="s">
        <v>825</v>
      </c>
      <c r="G118" s="67" t="s">
        <v>827</v>
      </c>
      <c r="H118" s="187">
        <v>1</v>
      </c>
      <c r="I118" s="69">
        <v>1</v>
      </c>
      <c r="J118" s="69">
        <v>110</v>
      </c>
      <c r="K118" s="69">
        <v>251</v>
      </c>
      <c r="L118" s="69">
        <v>251</v>
      </c>
      <c r="M118" s="186">
        <f t="shared" si="30"/>
        <v>1.1818181818181819</v>
      </c>
      <c r="N118" s="69">
        <f t="shared" si="31"/>
        <v>1</v>
      </c>
      <c r="O118" s="69">
        <v>0</v>
      </c>
      <c r="P118" s="69">
        <v>0</v>
      </c>
      <c r="Q118" s="69">
        <v>0</v>
      </c>
      <c r="R118" s="69">
        <v>121</v>
      </c>
      <c r="S118" s="69">
        <v>20</v>
      </c>
      <c r="T118" s="190">
        <v>2236764</v>
      </c>
      <c r="U118" s="190">
        <v>50000</v>
      </c>
      <c r="V118" s="190">
        <v>2186764</v>
      </c>
      <c r="W118" s="190">
        <v>2317147</v>
      </c>
      <c r="X118" s="190">
        <v>2391790</v>
      </c>
      <c r="Y118" s="190">
        <v>0</v>
      </c>
      <c r="Z118" s="190">
        <v>0</v>
      </c>
      <c r="AA118" s="190">
        <v>0</v>
      </c>
      <c r="AB118" s="190">
        <v>2391790</v>
      </c>
      <c r="AC118" s="190">
        <v>2391790</v>
      </c>
      <c r="AD118" s="186">
        <f t="shared" si="32"/>
        <v>1.0937577168821144</v>
      </c>
      <c r="AE118" s="69">
        <f t="shared" si="33"/>
        <v>1</v>
      </c>
      <c r="AF118" s="190">
        <v>0</v>
      </c>
      <c r="AG118" s="190">
        <v>80383</v>
      </c>
      <c r="AH118" s="69">
        <v>90</v>
      </c>
      <c r="AI118" s="69">
        <v>31</v>
      </c>
      <c r="AJ118" s="69">
        <v>0</v>
      </c>
      <c r="AK118" s="69">
        <v>0</v>
      </c>
      <c r="AL118" s="80">
        <v>0</v>
      </c>
      <c r="AM118" s="80">
        <v>0</v>
      </c>
      <c r="AN118" s="69">
        <v>0</v>
      </c>
      <c r="AO118" s="69">
        <v>20</v>
      </c>
      <c r="AP118" s="80">
        <v>80383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0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0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0</v>
      </c>
      <c r="CK118" s="69">
        <v>20</v>
      </c>
      <c r="CL118" s="80">
        <v>80383</v>
      </c>
      <c r="CM118" s="80">
        <v>0</v>
      </c>
      <c r="CN118" s="67" t="s">
        <v>626</v>
      </c>
      <c r="CO118" s="67" t="s">
        <v>627</v>
      </c>
      <c r="CP118" s="67" t="s">
        <v>570</v>
      </c>
      <c r="CQ118" s="67" t="s">
        <v>570</v>
      </c>
      <c r="CR118" s="67" t="s">
        <v>570</v>
      </c>
      <c r="CS118" s="67" t="s">
        <v>570</v>
      </c>
      <c r="CT118" s="68">
        <v>45364</v>
      </c>
      <c r="CU118" s="67" t="s">
        <v>823</v>
      </c>
      <c r="CV118" s="67" t="s">
        <v>824</v>
      </c>
      <c r="CW118" s="68" t="s">
        <v>168</v>
      </c>
      <c r="CX118" s="68">
        <v>45180</v>
      </c>
      <c r="CY118" s="67" t="s">
        <v>825</v>
      </c>
      <c r="CZ118" s="67" t="s">
        <v>824</v>
      </c>
      <c r="DA118" s="67" t="s">
        <v>848</v>
      </c>
      <c r="DB118" s="81">
        <v>1726155.21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2:1477" s="69" customFormat="1">
      <c r="B119" s="67" t="s">
        <v>2</v>
      </c>
      <c r="C119" s="67" t="s">
        <v>700</v>
      </c>
      <c r="D119" s="67" t="s">
        <v>852</v>
      </c>
      <c r="E119" s="68">
        <v>44951</v>
      </c>
      <c r="F119" s="67" t="s">
        <v>823</v>
      </c>
      <c r="G119" s="67" t="s">
        <v>827</v>
      </c>
      <c r="H119" s="187">
        <v>1</v>
      </c>
      <c r="I119" s="69">
        <v>0</v>
      </c>
      <c r="J119" s="69">
        <v>110</v>
      </c>
      <c r="K119" s="69">
        <v>120</v>
      </c>
      <c r="L119" s="69">
        <v>86</v>
      </c>
      <c r="M119" s="186">
        <f t="shared" si="30"/>
        <v>0.69090909090909092</v>
      </c>
      <c r="N119" s="69">
        <f t="shared" si="31"/>
        <v>1</v>
      </c>
      <c r="O119" s="69">
        <v>34</v>
      </c>
      <c r="P119" s="69">
        <v>0</v>
      </c>
      <c r="Q119" s="69">
        <v>0</v>
      </c>
      <c r="R119" s="69">
        <v>10</v>
      </c>
      <c r="S119" s="69">
        <v>0</v>
      </c>
      <c r="T119" s="190">
        <v>2199429</v>
      </c>
      <c r="U119" s="190">
        <v>50000</v>
      </c>
      <c r="V119" s="190">
        <v>2149429</v>
      </c>
      <c r="W119" s="190">
        <v>2199429</v>
      </c>
      <c r="X119" s="190">
        <v>2316440</v>
      </c>
      <c r="Y119" s="190">
        <v>0</v>
      </c>
      <c r="Z119" s="190">
        <v>0</v>
      </c>
      <c r="AA119" s="190">
        <v>0</v>
      </c>
      <c r="AB119" s="190">
        <v>2316440</v>
      </c>
      <c r="AC119" s="190">
        <v>2316440</v>
      </c>
      <c r="AD119" s="186">
        <f t="shared" si="32"/>
        <v>1.0777001706034486</v>
      </c>
      <c r="AE119" s="69">
        <f t="shared" si="33"/>
        <v>1</v>
      </c>
      <c r="AF119" s="190">
        <v>0</v>
      </c>
      <c r="AG119" s="190">
        <v>0</v>
      </c>
      <c r="AH119" s="69">
        <v>7</v>
      </c>
      <c r="AI119" s="69">
        <v>3</v>
      </c>
      <c r="AJ119" s="69">
        <v>0</v>
      </c>
      <c r="AK119" s="69">
        <v>0</v>
      </c>
      <c r="AL119" s="80">
        <v>0</v>
      </c>
      <c r="AM119" s="80">
        <v>0</v>
      </c>
      <c r="AN119" s="69">
        <v>0</v>
      </c>
      <c r="AO119" s="69">
        <v>0</v>
      </c>
      <c r="AP119" s="80">
        <v>0</v>
      </c>
      <c r="AQ119" s="80">
        <v>0</v>
      </c>
      <c r="AR119" s="69">
        <v>0</v>
      </c>
      <c r="AS119" s="69">
        <v>0</v>
      </c>
      <c r="AT119" s="80">
        <v>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0</v>
      </c>
      <c r="BE119" s="69">
        <v>0</v>
      </c>
      <c r="BF119" s="80">
        <v>0</v>
      </c>
      <c r="BG119" s="80">
        <v>0</v>
      </c>
      <c r="BH119" s="69">
        <v>0</v>
      </c>
      <c r="BI119" s="69">
        <v>0</v>
      </c>
      <c r="BJ119" s="80">
        <v>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0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0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0</v>
      </c>
      <c r="CK119" s="69">
        <v>0</v>
      </c>
      <c r="CL119" s="80">
        <v>0</v>
      </c>
      <c r="CM119" s="80">
        <v>0</v>
      </c>
      <c r="CN119" s="67" t="s">
        <v>701</v>
      </c>
      <c r="CO119" s="67" t="s">
        <v>702</v>
      </c>
      <c r="CP119" s="67" t="s">
        <v>570</v>
      </c>
      <c r="CQ119" s="67" t="s">
        <v>570</v>
      </c>
      <c r="CR119" s="67" t="s">
        <v>570</v>
      </c>
      <c r="CS119" s="67" t="s">
        <v>570</v>
      </c>
      <c r="CT119" s="68">
        <v>45154</v>
      </c>
      <c r="CU119" s="67" t="s">
        <v>825</v>
      </c>
      <c r="CV119" s="67" t="s">
        <v>824</v>
      </c>
      <c r="CW119" s="68" t="s">
        <v>168</v>
      </c>
      <c r="CX119" s="68">
        <v>45099</v>
      </c>
      <c r="CY119" s="67" t="s">
        <v>821</v>
      </c>
      <c r="CZ119" s="67" t="s">
        <v>827</v>
      </c>
      <c r="DA119" s="67" t="s">
        <v>843</v>
      </c>
      <c r="DB119" s="81">
        <v>2955598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2:1477" s="69" customFormat="1">
      <c r="B120" s="67" t="s">
        <v>2</v>
      </c>
      <c r="C120" s="67" t="s">
        <v>703</v>
      </c>
      <c r="D120" s="67" t="s">
        <v>853</v>
      </c>
      <c r="E120" s="68">
        <v>45014</v>
      </c>
      <c r="F120" s="67" t="s">
        <v>823</v>
      </c>
      <c r="G120" s="67" t="s">
        <v>827</v>
      </c>
      <c r="H120" s="187">
        <v>1</v>
      </c>
      <c r="I120" s="69">
        <v>0</v>
      </c>
      <c r="J120" s="69">
        <v>89</v>
      </c>
      <c r="K120" s="69">
        <v>101</v>
      </c>
      <c r="L120" s="69">
        <v>67</v>
      </c>
      <c r="M120" s="186">
        <f t="shared" si="30"/>
        <v>0.6179775280898876</v>
      </c>
      <c r="N120" s="69">
        <f t="shared" si="31"/>
        <v>1</v>
      </c>
      <c r="O120" s="69">
        <v>34</v>
      </c>
      <c r="P120" s="69">
        <v>0</v>
      </c>
      <c r="Q120" s="69">
        <v>0</v>
      </c>
      <c r="R120" s="69">
        <v>12</v>
      </c>
      <c r="S120" s="69">
        <v>0</v>
      </c>
      <c r="T120" s="190">
        <v>1398733</v>
      </c>
      <c r="U120" s="190">
        <v>50000</v>
      </c>
      <c r="V120" s="190">
        <v>1348733</v>
      </c>
      <c r="W120" s="190">
        <v>1398733</v>
      </c>
      <c r="X120" s="190">
        <v>1268603</v>
      </c>
      <c r="Y120" s="190">
        <v>0</v>
      </c>
      <c r="Z120" s="190">
        <v>0</v>
      </c>
      <c r="AA120" s="190">
        <v>0</v>
      </c>
      <c r="AB120" s="190">
        <v>1268603</v>
      </c>
      <c r="AC120" s="190">
        <v>1268603</v>
      </c>
      <c r="AD120" s="186">
        <f t="shared" si="32"/>
        <v>0.94058868582588251</v>
      </c>
      <c r="AE120" s="69">
        <f t="shared" si="33"/>
        <v>1</v>
      </c>
      <c r="AF120" s="190">
        <v>0</v>
      </c>
      <c r="AG120" s="190">
        <v>0</v>
      </c>
      <c r="AH120" s="69">
        <v>8</v>
      </c>
      <c r="AI120" s="69">
        <v>4</v>
      </c>
      <c r="AJ120" s="69">
        <v>0</v>
      </c>
      <c r="AK120" s="69">
        <v>0</v>
      </c>
      <c r="AL120" s="80">
        <v>0</v>
      </c>
      <c r="AM120" s="80">
        <v>0</v>
      </c>
      <c r="AN120" s="69">
        <v>0</v>
      </c>
      <c r="AO120" s="69">
        <v>0</v>
      </c>
      <c r="AP120" s="80">
        <v>0</v>
      </c>
      <c r="AQ120" s="80">
        <v>0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0</v>
      </c>
      <c r="BF120" s="80">
        <v>0</v>
      </c>
      <c r="BG120" s="80">
        <v>0</v>
      </c>
      <c r="BH120" s="69">
        <v>0</v>
      </c>
      <c r="BI120" s="69">
        <v>0</v>
      </c>
      <c r="BJ120" s="80">
        <v>0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0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0</v>
      </c>
      <c r="CI120" s="80">
        <v>0</v>
      </c>
      <c r="CJ120" s="69">
        <v>0</v>
      </c>
      <c r="CK120" s="69">
        <v>0</v>
      </c>
      <c r="CL120" s="80">
        <v>0</v>
      </c>
      <c r="CM120" s="80">
        <v>0</v>
      </c>
      <c r="CN120" s="67" t="s">
        <v>701</v>
      </c>
      <c r="CO120" s="67" t="s">
        <v>702</v>
      </c>
      <c r="CP120" s="67" t="s">
        <v>570</v>
      </c>
      <c r="CQ120" s="67" t="s">
        <v>570</v>
      </c>
      <c r="CR120" s="67" t="s">
        <v>570</v>
      </c>
      <c r="CS120" s="67" t="s">
        <v>570</v>
      </c>
      <c r="CT120" s="68">
        <v>45218</v>
      </c>
      <c r="CU120" s="67" t="s">
        <v>828</v>
      </c>
      <c r="CV120" s="67" t="s">
        <v>824</v>
      </c>
      <c r="CW120" s="68" t="s">
        <v>168</v>
      </c>
      <c r="CX120" s="68">
        <v>45159</v>
      </c>
      <c r="CY120" s="67" t="s">
        <v>825</v>
      </c>
      <c r="CZ120" s="67" t="s">
        <v>824</v>
      </c>
      <c r="DA120" s="67" t="s">
        <v>847</v>
      </c>
      <c r="DB120" s="81">
        <v>2259061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2:1477" s="69" customFormat="1">
      <c r="B121" s="67" t="s">
        <v>2</v>
      </c>
      <c r="C121" s="67" t="s">
        <v>563</v>
      </c>
      <c r="D121" s="67" t="s">
        <v>564</v>
      </c>
      <c r="E121" s="68">
        <v>44615</v>
      </c>
      <c r="F121" s="67" t="s">
        <v>823</v>
      </c>
      <c r="G121" s="67" t="s">
        <v>829</v>
      </c>
      <c r="H121" s="187">
        <v>1</v>
      </c>
      <c r="I121" s="69">
        <v>0</v>
      </c>
      <c r="J121" s="69">
        <v>90</v>
      </c>
      <c r="K121" s="69">
        <v>183</v>
      </c>
      <c r="L121" s="69">
        <v>168</v>
      </c>
      <c r="M121" s="186">
        <f t="shared" si="30"/>
        <v>1.1444444444444444</v>
      </c>
      <c r="N121" s="69">
        <f t="shared" si="31"/>
        <v>1</v>
      </c>
      <c r="O121" s="69">
        <v>15</v>
      </c>
      <c r="P121" s="69">
        <v>0</v>
      </c>
      <c r="Q121" s="69">
        <v>0</v>
      </c>
      <c r="R121" s="69">
        <v>93</v>
      </c>
      <c r="S121" s="69">
        <v>0</v>
      </c>
      <c r="T121" s="190">
        <v>1388656</v>
      </c>
      <c r="U121" s="190">
        <v>50000</v>
      </c>
      <c r="V121" s="190">
        <v>1338656</v>
      </c>
      <c r="W121" s="190">
        <v>1388656</v>
      </c>
      <c r="X121" s="190">
        <v>1401865</v>
      </c>
      <c r="Y121" s="190">
        <v>0</v>
      </c>
      <c r="Z121" s="190">
        <v>0</v>
      </c>
      <c r="AA121" s="190">
        <v>0</v>
      </c>
      <c r="AB121" s="190">
        <v>1401865</v>
      </c>
      <c r="AC121" s="190">
        <v>1401865</v>
      </c>
      <c r="AD121" s="186">
        <f t="shared" si="32"/>
        <v>1.0472182547271294</v>
      </c>
      <c r="AE121" s="69">
        <f t="shared" si="33"/>
        <v>1</v>
      </c>
      <c r="AF121" s="190">
        <v>0</v>
      </c>
      <c r="AG121" s="190">
        <v>0</v>
      </c>
      <c r="AH121" s="69">
        <v>53</v>
      </c>
      <c r="AI121" s="69">
        <v>12</v>
      </c>
      <c r="AJ121" s="69">
        <v>28</v>
      </c>
      <c r="AK121" s="69">
        <v>0</v>
      </c>
      <c r="AL121" s="80">
        <v>0</v>
      </c>
      <c r="AM121" s="80">
        <v>0</v>
      </c>
      <c r="AN121" s="69">
        <v>0</v>
      </c>
      <c r="AO121" s="69">
        <v>0</v>
      </c>
      <c r="AP121" s="80">
        <v>0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0</v>
      </c>
      <c r="BF121" s="80">
        <v>0</v>
      </c>
      <c r="BG121" s="80">
        <v>0</v>
      </c>
      <c r="BH121" s="69">
        <v>0</v>
      </c>
      <c r="BI121" s="69">
        <v>0</v>
      </c>
      <c r="BJ121" s="80">
        <v>0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0</v>
      </c>
      <c r="BQ121" s="69">
        <v>0</v>
      </c>
      <c r="BR121" s="80">
        <v>0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0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28</v>
      </c>
      <c r="CK121" s="69">
        <v>0</v>
      </c>
      <c r="CL121" s="80">
        <v>0</v>
      </c>
      <c r="CM121" s="80">
        <v>0</v>
      </c>
      <c r="CN121" s="67" t="s">
        <v>704</v>
      </c>
      <c r="CO121" s="67" t="s">
        <v>705</v>
      </c>
      <c r="CP121" s="67" t="s">
        <v>570</v>
      </c>
      <c r="CQ121" s="67" t="s">
        <v>570</v>
      </c>
      <c r="CR121" s="67" t="s">
        <v>570</v>
      </c>
      <c r="CS121" s="67" t="s">
        <v>570</v>
      </c>
      <c r="CT121" s="68">
        <v>45281</v>
      </c>
      <c r="CU121" s="67" t="s">
        <v>828</v>
      </c>
      <c r="CV121" s="67" t="s">
        <v>824</v>
      </c>
      <c r="CW121" s="68" t="s">
        <v>168</v>
      </c>
      <c r="CX121" s="68">
        <v>44860</v>
      </c>
      <c r="CY121" s="67" t="s">
        <v>828</v>
      </c>
      <c r="CZ121" s="67" t="s">
        <v>827</v>
      </c>
      <c r="DA121" s="67" t="s">
        <v>845</v>
      </c>
      <c r="DB121" s="81">
        <v>1545933</v>
      </c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2:1477" s="69" customFormat="1">
      <c r="B122" s="67" t="s">
        <v>2</v>
      </c>
      <c r="C122" s="67" t="s">
        <v>565</v>
      </c>
      <c r="D122" s="67" t="s">
        <v>566</v>
      </c>
      <c r="E122" s="68">
        <v>44678</v>
      </c>
      <c r="F122" s="67" t="s">
        <v>821</v>
      </c>
      <c r="G122" s="67" t="s">
        <v>829</v>
      </c>
      <c r="H122" s="187">
        <v>1</v>
      </c>
      <c r="I122" s="69">
        <v>0</v>
      </c>
      <c r="J122" s="69">
        <v>180</v>
      </c>
      <c r="K122" s="69">
        <v>290</v>
      </c>
      <c r="L122" s="69">
        <v>288</v>
      </c>
      <c r="M122" s="186">
        <f t="shared" si="30"/>
        <v>0.98888888888888893</v>
      </c>
      <c r="N122" s="69">
        <f t="shared" si="31"/>
        <v>1</v>
      </c>
      <c r="O122" s="69">
        <v>2</v>
      </c>
      <c r="P122" s="69">
        <v>0</v>
      </c>
      <c r="Q122" s="69">
        <v>0</v>
      </c>
      <c r="R122" s="69">
        <v>110</v>
      </c>
      <c r="S122" s="69">
        <v>0</v>
      </c>
      <c r="T122" s="190">
        <v>3353932</v>
      </c>
      <c r="U122" s="190">
        <v>50000</v>
      </c>
      <c r="V122" s="190">
        <v>3303932</v>
      </c>
      <c r="W122" s="190">
        <v>3353932</v>
      </c>
      <c r="X122" s="190">
        <v>3387610</v>
      </c>
      <c r="Y122" s="190">
        <v>0</v>
      </c>
      <c r="Z122" s="190">
        <v>0</v>
      </c>
      <c r="AA122" s="190">
        <v>0</v>
      </c>
      <c r="AB122" s="190">
        <v>3387610</v>
      </c>
      <c r="AC122" s="190">
        <v>3371222</v>
      </c>
      <c r="AD122" s="186">
        <f t="shared" si="32"/>
        <v>1.0203666419284658</v>
      </c>
      <c r="AE122" s="69">
        <f t="shared" si="33"/>
        <v>1</v>
      </c>
      <c r="AF122" s="190">
        <v>-16388</v>
      </c>
      <c r="AG122" s="190">
        <v>0</v>
      </c>
      <c r="AH122" s="69">
        <v>67</v>
      </c>
      <c r="AI122" s="69">
        <v>43</v>
      </c>
      <c r="AJ122" s="69">
        <v>0</v>
      </c>
      <c r="AK122" s="69">
        <v>0</v>
      </c>
      <c r="AL122" s="80">
        <v>0</v>
      </c>
      <c r="AM122" s="80">
        <v>0</v>
      </c>
      <c r="AN122" s="69">
        <v>0</v>
      </c>
      <c r="AO122" s="69">
        <v>0</v>
      </c>
      <c r="AP122" s="80">
        <v>0</v>
      </c>
      <c r="AQ122" s="80">
        <v>0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0</v>
      </c>
      <c r="BG122" s="80">
        <v>0</v>
      </c>
      <c r="BH122" s="69">
        <v>0</v>
      </c>
      <c r="BI122" s="69">
        <v>0</v>
      </c>
      <c r="BJ122" s="80">
        <v>0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43</v>
      </c>
      <c r="BQ122" s="69">
        <v>0</v>
      </c>
      <c r="BR122" s="80">
        <v>0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0</v>
      </c>
      <c r="CI122" s="80">
        <v>0</v>
      </c>
      <c r="CJ122" s="69">
        <v>43</v>
      </c>
      <c r="CK122" s="69">
        <v>0</v>
      </c>
      <c r="CL122" s="80">
        <v>0</v>
      </c>
      <c r="CM122" s="80">
        <v>0</v>
      </c>
      <c r="CN122" s="67" t="s">
        <v>626</v>
      </c>
      <c r="CO122" s="67" t="s">
        <v>627</v>
      </c>
      <c r="CP122" s="67" t="s">
        <v>570</v>
      </c>
      <c r="CQ122" s="67" t="s">
        <v>570</v>
      </c>
      <c r="CR122" s="67" t="s">
        <v>570</v>
      </c>
      <c r="CS122" s="67" t="s">
        <v>570</v>
      </c>
      <c r="CT122" s="68">
        <v>45301</v>
      </c>
      <c r="CU122" s="67" t="s">
        <v>823</v>
      </c>
      <c r="CV122" s="67" t="s">
        <v>824</v>
      </c>
      <c r="CW122" s="68" t="s">
        <v>168</v>
      </c>
      <c r="CX122" s="68">
        <v>45123</v>
      </c>
      <c r="CY122" s="67" t="s">
        <v>825</v>
      </c>
      <c r="CZ122" s="67" t="s">
        <v>824</v>
      </c>
      <c r="DA122" s="67" t="s">
        <v>843</v>
      </c>
      <c r="DB122" s="81">
        <v>3164048.08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2:1477" s="69" customFormat="1">
      <c r="B123" s="67" t="s">
        <v>2</v>
      </c>
      <c r="C123" s="67" t="s">
        <v>506</v>
      </c>
      <c r="D123" s="67" t="s">
        <v>507</v>
      </c>
      <c r="E123" s="68">
        <v>44804</v>
      </c>
      <c r="F123" s="67" t="s">
        <v>825</v>
      </c>
      <c r="G123" s="67" t="s">
        <v>827</v>
      </c>
      <c r="H123" s="187">
        <v>1</v>
      </c>
      <c r="I123" s="69">
        <v>0</v>
      </c>
      <c r="J123" s="69">
        <v>44</v>
      </c>
      <c r="K123" s="69">
        <v>49</v>
      </c>
      <c r="L123" s="69">
        <v>45</v>
      </c>
      <c r="M123" s="186">
        <f t="shared" si="30"/>
        <v>0.90909090909090906</v>
      </c>
      <c r="N123" s="69">
        <f t="shared" si="31"/>
        <v>1</v>
      </c>
      <c r="O123" s="69">
        <v>4</v>
      </c>
      <c r="P123" s="69">
        <v>0</v>
      </c>
      <c r="Q123" s="69">
        <v>0</v>
      </c>
      <c r="R123" s="69">
        <v>5</v>
      </c>
      <c r="S123" s="69">
        <v>0</v>
      </c>
      <c r="T123" s="190">
        <v>192351</v>
      </c>
      <c r="U123" s="190">
        <v>8394</v>
      </c>
      <c r="V123" s="190">
        <v>183958</v>
      </c>
      <c r="W123" s="190">
        <v>192351</v>
      </c>
      <c r="X123" s="190">
        <v>176477</v>
      </c>
      <c r="Y123" s="190">
        <v>0</v>
      </c>
      <c r="Z123" s="190">
        <v>0</v>
      </c>
      <c r="AA123" s="190">
        <v>0</v>
      </c>
      <c r="AB123" s="190">
        <v>176477</v>
      </c>
      <c r="AC123" s="190">
        <v>176477</v>
      </c>
      <c r="AD123" s="186">
        <f t="shared" si="32"/>
        <v>0.9593331086443645</v>
      </c>
      <c r="AE123" s="69">
        <f t="shared" si="33"/>
        <v>1</v>
      </c>
      <c r="AF123" s="190">
        <v>0</v>
      </c>
      <c r="AG123" s="190">
        <v>0</v>
      </c>
      <c r="AH123" s="69">
        <v>0</v>
      </c>
      <c r="AI123" s="69">
        <v>5</v>
      </c>
      <c r="AJ123" s="69">
        <v>0</v>
      </c>
      <c r="AK123" s="69">
        <v>0</v>
      </c>
      <c r="AL123" s="80">
        <v>0</v>
      </c>
      <c r="AM123" s="80">
        <v>0</v>
      </c>
      <c r="AN123" s="69">
        <v>0</v>
      </c>
      <c r="AO123" s="69">
        <v>0</v>
      </c>
      <c r="AP123" s="80">
        <v>0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3128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0</v>
      </c>
      <c r="CK123" s="69">
        <v>0</v>
      </c>
      <c r="CL123" s="80">
        <v>3128</v>
      </c>
      <c r="CM123" s="80">
        <v>0</v>
      </c>
      <c r="CN123" s="67" t="s">
        <v>617</v>
      </c>
      <c r="CO123" s="67" t="s">
        <v>618</v>
      </c>
      <c r="CP123" s="67" t="s">
        <v>570</v>
      </c>
      <c r="CQ123" s="67" t="s">
        <v>570</v>
      </c>
      <c r="CR123" s="67" t="s">
        <v>570</v>
      </c>
      <c r="CS123" s="67" t="s">
        <v>570</v>
      </c>
      <c r="CT123" s="68">
        <v>45274</v>
      </c>
      <c r="CU123" s="67" t="s">
        <v>828</v>
      </c>
      <c r="CV123" s="67" t="s">
        <v>824</v>
      </c>
      <c r="CW123" s="68" t="s">
        <v>168</v>
      </c>
      <c r="CX123" s="68">
        <v>44917</v>
      </c>
      <c r="CY123" s="67" t="s">
        <v>828</v>
      </c>
      <c r="CZ123" s="67" t="s">
        <v>827</v>
      </c>
      <c r="DA123" s="67" t="s">
        <v>843</v>
      </c>
      <c r="DB123" s="81">
        <v>173499.64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2:1477" s="69" customFormat="1">
      <c r="B124" s="67" t="s">
        <v>2</v>
      </c>
      <c r="C124" s="67" t="s">
        <v>508</v>
      </c>
      <c r="D124" s="67" t="s">
        <v>509</v>
      </c>
      <c r="E124" s="68">
        <v>44839</v>
      </c>
      <c r="F124" s="67" t="s">
        <v>828</v>
      </c>
      <c r="G124" s="67" t="s">
        <v>827</v>
      </c>
      <c r="H124" s="187">
        <v>1</v>
      </c>
      <c r="I124" s="69">
        <v>0</v>
      </c>
      <c r="J124" s="69">
        <v>169</v>
      </c>
      <c r="K124" s="69">
        <v>238</v>
      </c>
      <c r="L124" s="69">
        <v>238</v>
      </c>
      <c r="M124" s="186">
        <f t="shared" si="30"/>
        <v>1</v>
      </c>
      <c r="N124" s="69">
        <f t="shared" si="31"/>
        <v>1</v>
      </c>
      <c r="O124" s="69">
        <v>0</v>
      </c>
      <c r="P124" s="69">
        <v>0</v>
      </c>
      <c r="Q124" s="69">
        <v>0</v>
      </c>
      <c r="R124" s="69">
        <v>69</v>
      </c>
      <c r="S124" s="69">
        <v>0</v>
      </c>
      <c r="T124" s="190">
        <v>4469056</v>
      </c>
      <c r="U124" s="190">
        <v>50000</v>
      </c>
      <c r="V124" s="190">
        <v>4419056</v>
      </c>
      <c r="W124" s="190">
        <v>4469056</v>
      </c>
      <c r="X124" s="190">
        <v>4076218</v>
      </c>
      <c r="Y124" s="190">
        <v>0</v>
      </c>
      <c r="Z124" s="190">
        <v>0</v>
      </c>
      <c r="AA124" s="190">
        <v>0</v>
      </c>
      <c r="AB124" s="190">
        <v>4076218</v>
      </c>
      <c r="AC124" s="190">
        <v>3952664</v>
      </c>
      <c r="AD124" s="186">
        <f t="shared" si="32"/>
        <v>0.89445890706069353</v>
      </c>
      <c r="AE124" s="69">
        <f t="shared" si="33"/>
        <v>1</v>
      </c>
      <c r="AF124" s="190">
        <v>-123554</v>
      </c>
      <c r="AG124" s="190">
        <v>0</v>
      </c>
      <c r="AH124" s="69">
        <v>30</v>
      </c>
      <c r="AI124" s="69">
        <v>39</v>
      </c>
      <c r="AJ124" s="69">
        <v>0</v>
      </c>
      <c r="AK124" s="69">
        <v>0</v>
      </c>
      <c r="AL124" s="80">
        <v>3365</v>
      </c>
      <c r="AM124" s="80">
        <v>0</v>
      </c>
      <c r="AN124" s="69">
        <v>0</v>
      </c>
      <c r="AO124" s="69">
        <v>0</v>
      </c>
      <c r="AP124" s="80">
        <v>0</v>
      </c>
      <c r="AQ124" s="80">
        <v>0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0</v>
      </c>
      <c r="CL124" s="80">
        <v>3365</v>
      </c>
      <c r="CM124" s="80">
        <v>0</v>
      </c>
      <c r="CN124" s="67" t="s">
        <v>602</v>
      </c>
      <c r="CO124" s="67" t="s">
        <v>603</v>
      </c>
      <c r="CP124" s="67" t="s">
        <v>570</v>
      </c>
      <c r="CQ124" s="67" t="s">
        <v>570</v>
      </c>
      <c r="CR124" s="67" t="s">
        <v>570</v>
      </c>
      <c r="CS124" s="67" t="s">
        <v>570</v>
      </c>
      <c r="CT124" s="68">
        <v>45274</v>
      </c>
      <c r="CU124" s="67" t="s">
        <v>828</v>
      </c>
      <c r="CV124" s="67" t="s">
        <v>824</v>
      </c>
      <c r="CW124" s="68" t="s">
        <v>168</v>
      </c>
      <c r="CX124" s="68">
        <v>45159</v>
      </c>
      <c r="CY124" s="67" t="s">
        <v>825</v>
      </c>
      <c r="CZ124" s="67" t="s">
        <v>824</v>
      </c>
      <c r="DA124" s="67" t="s">
        <v>848</v>
      </c>
      <c r="DB124" s="81">
        <v>6832323.5999999996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2:1477" s="69" customFormat="1">
      <c r="B125" s="67" t="s">
        <v>2</v>
      </c>
      <c r="C125" s="67" t="s">
        <v>310</v>
      </c>
      <c r="D125" s="67" t="s">
        <v>311</v>
      </c>
      <c r="E125" s="68">
        <v>44727</v>
      </c>
      <c r="F125" s="67" t="s">
        <v>821</v>
      </c>
      <c r="G125" s="67" t="s">
        <v>829</v>
      </c>
      <c r="H125" s="187">
        <v>2</v>
      </c>
      <c r="I125" s="69">
        <v>1</v>
      </c>
      <c r="J125" s="69">
        <v>150</v>
      </c>
      <c r="K125" s="69">
        <v>309</v>
      </c>
      <c r="L125" s="69">
        <v>309</v>
      </c>
      <c r="M125" s="186">
        <f t="shared" si="30"/>
        <v>1.5733333333333333</v>
      </c>
      <c r="N125" s="69">
        <f t="shared" si="31"/>
        <v>0</v>
      </c>
      <c r="O125" s="69">
        <v>0</v>
      </c>
      <c r="P125" s="69">
        <v>0</v>
      </c>
      <c r="Q125" s="69">
        <v>0</v>
      </c>
      <c r="R125" s="69">
        <v>143</v>
      </c>
      <c r="S125" s="69">
        <v>16</v>
      </c>
      <c r="T125" s="190">
        <v>2961906</v>
      </c>
      <c r="U125" s="190">
        <v>50000</v>
      </c>
      <c r="V125" s="190">
        <v>2911906</v>
      </c>
      <c r="W125" s="190">
        <v>2971384</v>
      </c>
      <c r="X125" s="190">
        <v>2833242</v>
      </c>
      <c r="Y125" s="190">
        <v>0</v>
      </c>
      <c r="Z125" s="190">
        <v>50000</v>
      </c>
      <c r="AA125" s="190">
        <v>50000</v>
      </c>
      <c r="AB125" s="190">
        <v>2883242</v>
      </c>
      <c r="AC125" s="190">
        <v>2818993</v>
      </c>
      <c r="AD125" s="186">
        <f t="shared" si="32"/>
        <v>0.96809203319063186</v>
      </c>
      <c r="AE125" s="69">
        <f t="shared" si="33"/>
        <v>1</v>
      </c>
      <c r="AF125" s="190">
        <v>-64250</v>
      </c>
      <c r="AG125" s="190">
        <v>9478</v>
      </c>
      <c r="AH125" s="69">
        <v>48</v>
      </c>
      <c r="AI125" s="69">
        <v>25</v>
      </c>
      <c r="AJ125" s="69">
        <v>0</v>
      </c>
      <c r="AK125" s="69">
        <v>0</v>
      </c>
      <c r="AL125" s="80">
        <v>0</v>
      </c>
      <c r="AM125" s="80">
        <v>0</v>
      </c>
      <c r="AN125" s="69">
        <v>0</v>
      </c>
      <c r="AO125" s="69">
        <v>0</v>
      </c>
      <c r="AP125" s="80">
        <v>3118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70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0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16</v>
      </c>
      <c r="BZ125" s="80">
        <v>9478</v>
      </c>
      <c r="CA125" s="80">
        <v>9478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70</v>
      </c>
      <c r="CK125" s="69">
        <v>16</v>
      </c>
      <c r="CL125" s="80">
        <v>12596</v>
      </c>
      <c r="CM125" s="80">
        <v>9478</v>
      </c>
      <c r="CN125" s="67" t="s">
        <v>626</v>
      </c>
      <c r="CO125" s="67" t="s">
        <v>627</v>
      </c>
      <c r="CP125" s="67" t="s">
        <v>570</v>
      </c>
      <c r="CQ125" s="67" t="s">
        <v>570</v>
      </c>
      <c r="CR125" s="67" t="s">
        <v>570</v>
      </c>
      <c r="CS125" s="67" t="s">
        <v>570</v>
      </c>
      <c r="CT125" s="68">
        <v>45364</v>
      </c>
      <c r="CU125" s="67" t="s">
        <v>823</v>
      </c>
      <c r="CV125" s="67" t="s">
        <v>824</v>
      </c>
      <c r="CW125" s="68" t="s">
        <v>168</v>
      </c>
      <c r="CX125" s="68">
        <v>45203</v>
      </c>
      <c r="CY125" s="67" t="s">
        <v>828</v>
      </c>
      <c r="CZ125" s="67" t="s">
        <v>824</v>
      </c>
      <c r="DA125" s="67" t="s">
        <v>848</v>
      </c>
      <c r="DB125" s="81">
        <v>3042412.27</v>
      </c>
      <c r="DC125" s="69" t="s">
        <v>706</v>
      </c>
      <c r="DD125" s="69" t="s">
        <v>707</v>
      </c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2:1477" s="69" customFormat="1">
      <c r="B126" s="67" t="s">
        <v>2</v>
      </c>
      <c r="C126" s="67" t="s">
        <v>312</v>
      </c>
      <c r="D126" s="67" t="s">
        <v>313</v>
      </c>
      <c r="E126" s="68">
        <v>44314</v>
      </c>
      <c r="F126" s="67" t="s">
        <v>821</v>
      </c>
      <c r="G126" s="67" t="s">
        <v>822</v>
      </c>
      <c r="H126" s="187">
        <v>1</v>
      </c>
      <c r="I126" s="69">
        <v>2</v>
      </c>
      <c r="J126" s="69">
        <v>250</v>
      </c>
      <c r="K126" s="69">
        <v>622</v>
      </c>
      <c r="L126" s="69">
        <v>620</v>
      </c>
      <c r="M126" s="186">
        <f t="shared" si="30"/>
        <v>0.99199999999999999</v>
      </c>
      <c r="N126" s="69">
        <f t="shared" si="31"/>
        <v>1</v>
      </c>
      <c r="O126" s="69">
        <v>2</v>
      </c>
      <c r="P126" s="69">
        <v>0</v>
      </c>
      <c r="Q126" s="69">
        <v>0</v>
      </c>
      <c r="R126" s="69">
        <v>372</v>
      </c>
      <c r="S126" s="69">
        <v>0</v>
      </c>
      <c r="T126" s="190">
        <v>3198515</v>
      </c>
      <c r="U126" s="190">
        <v>50000</v>
      </c>
      <c r="V126" s="190">
        <v>3148515</v>
      </c>
      <c r="W126" s="190">
        <v>3289097</v>
      </c>
      <c r="X126" s="190">
        <v>3304055</v>
      </c>
      <c r="Y126" s="190">
        <v>0</v>
      </c>
      <c r="Z126" s="190">
        <v>0</v>
      </c>
      <c r="AA126" s="190">
        <v>0</v>
      </c>
      <c r="AB126" s="190">
        <v>3304055</v>
      </c>
      <c r="AC126" s="190">
        <v>3304055</v>
      </c>
      <c r="AD126" s="186">
        <f t="shared" si="32"/>
        <v>1.049401066852151</v>
      </c>
      <c r="AE126" s="69">
        <f t="shared" si="33"/>
        <v>1</v>
      </c>
      <c r="AF126" s="190">
        <v>39515</v>
      </c>
      <c r="AG126" s="190">
        <v>90582</v>
      </c>
      <c r="AH126" s="69">
        <v>322</v>
      </c>
      <c r="AI126" s="69">
        <v>50</v>
      </c>
      <c r="AJ126" s="69">
        <v>90</v>
      </c>
      <c r="AK126" s="69">
        <v>0</v>
      </c>
      <c r="AL126" s="80">
        <v>6000</v>
      </c>
      <c r="AM126" s="80">
        <v>0</v>
      </c>
      <c r="AN126" s="69">
        <v>90</v>
      </c>
      <c r="AO126" s="69">
        <v>0</v>
      </c>
      <c r="AP126" s="80">
        <v>49780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11300</v>
      </c>
      <c r="BG126" s="80">
        <v>0</v>
      </c>
      <c r="BH126" s="69">
        <v>0</v>
      </c>
      <c r="BI126" s="69">
        <v>0</v>
      </c>
      <c r="BJ126" s="80">
        <v>58960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120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300</v>
      </c>
      <c r="CK126" s="69">
        <v>0</v>
      </c>
      <c r="CL126" s="80">
        <v>126040</v>
      </c>
      <c r="CM126" s="80">
        <v>0</v>
      </c>
      <c r="CN126" s="67" t="s">
        <v>643</v>
      </c>
      <c r="CO126" s="67" t="s">
        <v>644</v>
      </c>
      <c r="CP126" s="67" t="s">
        <v>570</v>
      </c>
      <c r="CQ126" s="67" t="s">
        <v>570</v>
      </c>
      <c r="CR126" s="67" t="s">
        <v>570</v>
      </c>
      <c r="CS126" s="67" t="s">
        <v>570</v>
      </c>
      <c r="CT126" s="68">
        <v>45210</v>
      </c>
      <c r="CU126" s="67" t="s">
        <v>828</v>
      </c>
      <c r="CV126" s="67" t="s">
        <v>824</v>
      </c>
      <c r="CW126" s="68" t="s">
        <v>168</v>
      </c>
      <c r="CX126" s="68">
        <v>45085</v>
      </c>
      <c r="CY126" s="67" t="s">
        <v>821</v>
      </c>
      <c r="CZ126" s="67" t="s">
        <v>827</v>
      </c>
      <c r="DA126" s="67" t="s">
        <v>848</v>
      </c>
      <c r="DB126" s="81">
        <v>3552350.22</v>
      </c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2:1477" s="69" customFormat="1">
      <c r="B127" s="67" t="s">
        <v>2</v>
      </c>
      <c r="C127" s="67" t="s">
        <v>708</v>
      </c>
      <c r="D127" s="67" t="s">
        <v>854</v>
      </c>
      <c r="E127" s="68">
        <v>44496</v>
      </c>
      <c r="F127" s="67" t="s">
        <v>828</v>
      </c>
      <c r="G127" s="67" t="s">
        <v>829</v>
      </c>
      <c r="H127" s="187">
        <v>1</v>
      </c>
      <c r="I127" s="69">
        <v>1</v>
      </c>
      <c r="J127" s="69">
        <v>60</v>
      </c>
      <c r="K127" s="69">
        <v>71</v>
      </c>
      <c r="L127" s="69">
        <v>71</v>
      </c>
      <c r="M127" s="186">
        <f t="shared" si="30"/>
        <v>1</v>
      </c>
      <c r="N127" s="69">
        <f t="shared" si="31"/>
        <v>1</v>
      </c>
      <c r="O127" s="69">
        <v>0</v>
      </c>
      <c r="P127" s="69">
        <v>0</v>
      </c>
      <c r="Q127" s="69">
        <v>0</v>
      </c>
      <c r="R127" s="69">
        <v>11</v>
      </c>
      <c r="S127" s="69">
        <v>0</v>
      </c>
      <c r="T127" s="190">
        <v>564819</v>
      </c>
      <c r="U127" s="190">
        <v>36905</v>
      </c>
      <c r="V127" s="190">
        <v>527914</v>
      </c>
      <c r="W127" s="190">
        <v>564819</v>
      </c>
      <c r="X127" s="190">
        <v>524793</v>
      </c>
      <c r="Y127" s="190">
        <v>0</v>
      </c>
      <c r="Z127" s="190">
        <v>0</v>
      </c>
      <c r="AA127" s="190">
        <v>0</v>
      </c>
      <c r="AB127" s="190">
        <v>524793</v>
      </c>
      <c r="AC127" s="190">
        <v>524793</v>
      </c>
      <c r="AD127" s="186">
        <f t="shared" si="32"/>
        <v>0.99408805222062679</v>
      </c>
      <c r="AE127" s="69">
        <f t="shared" si="33"/>
        <v>1</v>
      </c>
      <c r="AF127" s="190">
        <v>0</v>
      </c>
      <c r="AG127" s="190">
        <v>0</v>
      </c>
      <c r="AH127" s="69">
        <v>11</v>
      </c>
      <c r="AI127" s="69">
        <v>0</v>
      </c>
      <c r="AJ127" s="69">
        <v>0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0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0</v>
      </c>
      <c r="CK127" s="69">
        <v>0</v>
      </c>
      <c r="CL127" s="80">
        <v>0</v>
      </c>
      <c r="CM127" s="80">
        <v>0</v>
      </c>
      <c r="CN127" s="67" t="s">
        <v>696</v>
      </c>
      <c r="CO127" s="67" t="s">
        <v>697</v>
      </c>
      <c r="CP127" s="67" t="s">
        <v>570</v>
      </c>
      <c r="CQ127" s="67" t="s">
        <v>570</v>
      </c>
      <c r="CR127" s="67" t="s">
        <v>570</v>
      </c>
      <c r="CS127" s="67" t="s">
        <v>570</v>
      </c>
      <c r="CT127" s="68">
        <v>45301</v>
      </c>
      <c r="CU127" s="67" t="s">
        <v>823</v>
      </c>
      <c r="CV127" s="67" t="s">
        <v>824</v>
      </c>
      <c r="CW127" s="68" t="s">
        <v>168</v>
      </c>
      <c r="CX127" s="68">
        <v>44694</v>
      </c>
      <c r="CY127" s="67" t="s">
        <v>821</v>
      </c>
      <c r="CZ127" s="67" t="s">
        <v>829</v>
      </c>
      <c r="DA127" s="67" t="s">
        <v>855</v>
      </c>
      <c r="DB127" s="81">
        <v>932089.13</v>
      </c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2:1477" s="69" customFormat="1">
      <c r="B128" s="67" t="s">
        <v>2</v>
      </c>
      <c r="C128" s="67" t="s">
        <v>510</v>
      </c>
      <c r="D128" s="67" t="s">
        <v>511</v>
      </c>
      <c r="E128" s="68">
        <v>44650</v>
      </c>
      <c r="F128" s="67" t="s">
        <v>823</v>
      </c>
      <c r="G128" s="67" t="s">
        <v>829</v>
      </c>
      <c r="H128" s="187">
        <v>1</v>
      </c>
      <c r="I128" s="69">
        <v>0</v>
      </c>
      <c r="J128" s="69">
        <v>150</v>
      </c>
      <c r="K128" s="69">
        <v>258</v>
      </c>
      <c r="L128" s="69">
        <v>258</v>
      </c>
      <c r="M128" s="186">
        <f t="shared" si="30"/>
        <v>1.1933333333333334</v>
      </c>
      <c r="N128" s="69">
        <f t="shared" si="31"/>
        <v>1</v>
      </c>
      <c r="O128" s="69">
        <v>0</v>
      </c>
      <c r="P128" s="69">
        <v>0</v>
      </c>
      <c r="Q128" s="69">
        <v>0</v>
      </c>
      <c r="R128" s="69">
        <v>108</v>
      </c>
      <c r="S128" s="69">
        <v>0</v>
      </c>
      <c r="T128" s="190">
        <v>2718412</v>
      </c>
      <c r="U128" s="190">
        <v>50000</v>
      </c>
      <c r="V128" s="190">
        <v>2668412</v>
      </c>
      <c r="W128" s="190">
        <v>2718412</v>
      </c>
      <c r="X128" s="190">
        <v>2266906</v>
      </c>
      <c r="Y128" s="190">
        <v>0</v>
      </c>
      <c r="Z128" s="190">
        <v>0</v>
      </c>
      <c r="AA128" s="190">
        <v>0</v>
      </c>
      <c r="AB128" s="190">
        <v>2266906</v>
      </c>
      <c r="AC128" s="190">
        <v>2266906</v>
      </c>
      <c r="AD128" s="186">
        <f t="shared" si="32"/>
        <v>0.84953373017360134</v>
      </c>
      <c r="AE128" s="69">
        <f t="shared" si="33"/>
        <v>1</v>
      </c>
      <c r="AF128" s="190">
        <v>0</v>
      </c>
      <c r="AG128" s="190">
        <v>0</v>
      </c>
      <c r="AH128" s="69">
        <v>68</v>
      </c>
      <c r="AI128" s="69">
        <v>11</v>
      </c>
      <c r="AJ128" s="69">
        <v>0</v>
      </c>
      <c r="AK128" s="69">
        <v>0</v>
      </c>
      <c r="AL128" s="80">
        <v>0</v>
      </c>
      <c r="AM128" s="80">
        <v>0</v>
      </c>
      <c r="AN128" s="69">
        <v>0</v>
      </c>
      <c r="AO128" s="69">
        <v>0</v>
      </c>
      <c r="AP128" s="80">
        <v>0</v>
      </c>
      <c r="AQ128" s="80">
        <v>0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6123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85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85</v>
      </c>
      <c r="CK128" s="69">
        <v>0</v>
      </c>
      <c r="CL128" s="80">
        <v>6123</v>
      </c>
      <c r="CM128" s="80">
        <v>0</v>
      </c>
      <c r="CN128" s="67" t="s">
        <v>698</v>
      </c>
      <c r="CO128" s="67" t="s">
        <v>699</v>
      </c>
      <c r="CP128" s="67" t="s">
        <v>570</v>
      </c>
      <c r="CQ128" s="67" t="s">
        <v>570</v>
      </c>
      <c r="CR128" s="67" t="s">
        <v>570</v>
      </c>
      <c r="CS128" s="67" t="s">
        <v>570</v>
      </c>
      <c r="CT128" s="68">
        <v>45313</v>
      </c>
      <c r="CU128" s="67" t="s">
        <v>823</v>
      </c>
      <c r="CV128" s="67" t="s">
        <v>824</v>
      </c>
      <c r="CW128" s="68" t="s">
        <v>168</v>
      </c>
      <c r="CX128" s="68">
        <v>45229</v>
      </c>
      <c r="CY128" s="67" t="s">
        <v>828</v>
      </c>
      <c r="CZ128" s="67" t="s">
        <v>824</v>
      </c>
      <c r="DA128" s="67" t="s">
        <v>843</v>
      </c>
      <c r="DB128" s="81">
        <v>2758180.6</v>
      </c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2:1477" s="5" customFormat="1" ht="12" customHeight="1" thickBot="1">
      <c r="B129" s="75"/>
      <c r="C129" s="75"/>
      <c r="D129" s="75"/>
      <c r="E129" s="68"/>
      <c r="F129" s="75"/>
      <c r="G129" s="75"/>
      <c r="H129" s="187"/>
      <c r="I129" s="76"/>
      <c r="J129" s="76"/>
      <c r="K129" s="76"/>
      <c r="L129" s="76"/>
      <c r="M129" s="140"/>
      <c r="N129" s="69"/>
      <c r="O129" s="76"/>
      <c r="P129" s="76"/>
      <c r="Q129" s="76"/>
      <c r="R129" s="76"/>
      <c r="S129" s="76"/>
      <c r="T129" s="77"/>
      <c r="U129" s="77"/>
      <c r="V129" s="77"/>
      <c r="W129" s="77"/>
      <c r="X129" s="77"/>
      <c r="Y129" s="190"/>
      <c r="Z129" s="190"/>
      <c r="AA129" s="190"/>
      <c r="AB129" s="190"/>
      <c r="AC129" s="190"/>
      <c r="AD129" s="140"/>
      <c r="AE129" s="69"/>
      <c r="AF129" s="190"/>
      <c r="AG129" s="190"/>
      <c r="AH129" s="76"/>
      <c r="AI129" s="76"/>
      <c r="AJ129" s="78"/>
      <c r="AK129" s="78"/>
      <c r="AL129" s="80"/>
      <c r="AM129" s="80"/>
      <c r="AN129" s="78"/>
      <c r="AO129" s="78"/>
      <c r="AP129" s="80"/>
      <c r="AQ129" s="80"/>
      <c r="AR129" s="78"/>
      <c r="AS129" s="78"/>
      <c r="AT129" s="80"/>
      <c r="AU129" s="80"/>
      <c r="AV129" s="78"/>
      <c r="AW129" s="78"/>
      <c r="AX129" s="80"/>
      <c r="AY129" s="80"/>
      <c r="AZ129" s="78"/>
      <c r="BA129" s="78"/>
      <c r="BB129" s="80"/>
      <c r="BC129" s="80"/>
      <c r="BD129" s="78"/>
      <c r="BE129" s="78"/>
      <c r="BF129" s="80"/>
      <c r="BG129" s="80"/>
      <c r="BH129" s="78"/>
      <c r="BI129" s="78"/>
      <c r="BJ129" s="80"/>
      <c r="BK129" s="80"/>
      <c r="BL129" s="78"/>
      <c r="BM129" s="78"/>
      <c r="BN129" s="80"/>
      <c r="BO129" s="80"/>
      <c r="BP129" s="78"/>
      <c r="BQ129" s="78"/>
      <c r="BR129" s="80"/>
      <c r="BS129" s="80"/>
      <c r="BT129" s="78"/>
      <c r="BU129" s="78"/>
      <c r="BV129" s="80"/>
      <c r="BW129" s="80"/>
      <c r="BX129" s="78"/>
      <c r="BY129" s="78"/>
      <c r="BZ129" s="80"/>
      <c r="CA129" s="80"/>
      <c r="CB129" s="78"/>
      <c r="CC129" s="78"/>
      <c r="CD129" s="80"/>
      <c r="CE129" s="80"/>
      <c r="CF129" s="78"/>
      <c r="CG129" s="78"/>
      <c r="CH129" s="80"/>
      <c r="CI129" s="80"/>
      <c r="CJ129" s="78"/>
      <c r="CK129" s="78"/>
      <c r="CL129" s="80"/>
      <c r="CM129" s="80"/>
      <c r="CN129" s="79"/>
      <c r="CO129" s="79"/>
      <c r="CP129" s="79"/>
      <c r="CQ129" s="79"/>
      <c r="CR129" s="79"/>
      <c r="CS129" s="79"/>
      <c r="CT129" s="68"/>
      <c r="CU129" s="75"/>
      <c r="CV129" s="75"/>
      <c r="CW129" s="68"/>
      <c r="CX129" s="68"/>
      <c r="CY129" s="75"/>
      <c r="CZ129" s="75"/>
      <c r="DA129" s="75"/>
      <c r="DB129" s="77"/>
      <c r="DC129" s="79"/>
      <c r="DD129" s="212"/>
    </row>
    <row r="130" spans="2:1477" s="6" customFormat="1" ht="24" customHeight="1" thickTop="1">
      <c r="B130" s="260" t="s">
        <v>901</v>
      </c>
      <c r="C130" s="261"/>
      <c r="D130" s="262"/>
      <c r="E130" s="110"/>
      <c r="F130" s="111"/>
      <c r="G130" s="159">
        <f>IF(B90="","",ROWS(B90:B129)-1)</f>
        <v>39</v>
      </c>
      <c r="H130" s="189">
        <f>SUM(H90:H129)</f>
        <v>55</v>
      </c>
      <c r="I130" s="112">
        <f>SUM(I90:I129)</f>
        <v>71</v>
      </c>
      <c r="J130" s="112">
        <f>SUM(J90:J129)</f>
        <v>8784</v>
      </c>
      <c r="K130" s="112">
        <f>SUM(K90:K129)</f>
        <v>15168</v>
      </c>
      <c r="L130" s="112">
        <f>SUM(L90:L129)</f>
        <v>15605</v>
      </c>
      <c r="M130" s="142">
        <f>IF(G130="",0,N130/G130)</f>
        <v>0.74358974358974361</v>
      </c>
      <c r="N130" s="112">
        <f t="shared" ref="N130:AC130" si="34">SUM(N90:N129)</f>
        <v>29</v>
      </c>
      <c r="O130" s="112">
        <f t="shared" si="34"/>
        <v>-437</v>
      </c>
      <c r="P130" s="112">
        <f t="shared" si="34"/>
        <v>706</v>
      </c>
      <c r="Q130" s="112">
        <f t="shared" si="34"/>
        <v>0</v>
      </c>
      <c r="R130" s="112">
        <f t="shared" si="34"/>
        <v>5799</v>
      </c>
      <c r="S130" s="112">
        <f t="shared" si="34"/>
        <v>585</v>
      </c>
      <c r="T130" s="114">
        <f t="shared" si="34"/>
        <v>163325223</v>
      </c>
      <c r="U130" s="114">
        <f t="shared" si="34"/>
        <v>1671686</v>
      </c>
      <c r="V130" s="114">
        <f t="shared" si="34"/>
        <v>161653539</v>
      </c>
      <c r="W130" s="114">
        <f t="shared" si="34"/>
        <v>167203221</v>
      </c>
      <c r="X130" s="114">
        <f t="shared" si="34"/>
        <v>168171349</v>
      </c>
      <c r="Y130" s="114">
        <f t="shared" si="34"/>
        <v>-2161078</v>
      </c>
      <c r="Z130" s="114">
        <f t="shared" si="34"/>
        <v>50000</v>
      </c>
      <c r="AA130" s="114">
        <f t="shared" si="34"/>
        <v>-2111078</v>
      </c>
      <c r="AB130" s="114">
        <f t="shared" si="34"/>
        <v>166060271</v>
      </c>
      <c r="AC130" s="114">
        <f t="shared" si="34"/>
        <v>169745474</v>
      </c>
      <c r="AD130" s="142">
        <f>IF(G130="",0,AE130/G130)</f>
        <v>0.92307692307692313</v>
      </c>
      <c r="AE130" s="144">
        <f t="shared" ref="AE130:CM130" si="35">SUM(AE90:AE129)</f>
        <v>36</v>
      </c>
      <c r="AF130" s="114">
        <f t="shared" si="35"/>
        <v>4389521</v>
      </c>
      <c r="AG130" s="114">
        <f t="shared" si="35"/>
        <v>3878001</v>
      </c>
      <c r="AH130" s="115">
        <f t="shared" si="35"/>
        <v>3620</v>
      </c>
      <c r="AI130" s="115">
        <f t="shared" si="35"/>
        <v>1314</v>
      </c>
      <c r="AJ130" s="115">
        <f t="shared" si="35"/>
        <v>209</v>
      </c>
      <c r="AK130" s="115">
        <f t="shared" si="35"/>
        <v>217</v>
      </c>
      <c r="AL130" s="114">
        <f t="shared" si="35"/>
        <v>1994324</v>
      </c>
      <c r="AM130" s="114">
        <f t="shared" si="35"/>
        <v>12069</v>
      </c>
      <c r="AN130" s="115">
        <f t="shared" si="35"/>
        <v>248</v>
      </c>
      <c r="AO130" s="115">
        <f t="shared" si="35"/>
        <v>264</v>
      </c>
      <c r="AP130" s="114">
        <f t="shared" si="35"/>
        <v>1285290</v>
      </c>
      <c r="AQ130" s="114">
        <f t="shared" si="35"/>
        <v>6394</v>
      </c>
      <c r="AR130" s="115">
        <f t="shared" si="35"/>
        <v>0</v>
      </c>
      <c r="AS130" s="115">
        <f t="shared" si="35"/>
        <v>0</v>
      </c>
      <c r="AT130" s="114">
        <f t="shared" si="35"/>
        <v>2548</v>
      </c>
      <c r="AU130" s="114">
        <f t="shared" si="35"/>
        <v>0</v>
      </c>
      <c r="AV130" s="115">
        <f t="shared" si="35"/>
        <v>0</v>
      </c>
      <c r="AW130" s="115">
        <f t="shared" si="35"/>
        <v>0</v>
      </c>
      <c r="AX130" s="114">
        <f t="shared" si="35"/>
        <v>0</v>
      </c>
      <c r="AY130" s="114">
        <f t="shared" si="35"/>
        <v>0</v>
      </c>
      <c r="AZ130" s="115">
        <f t="shared" si="35"/>
        <v>0</v>
      </c>
      <c r="BA130" s="115">
        <f t="shared" si="35"/>
        <v>0</v>
      </c>
      <c r="BB130" s="114">
        <f t="shared" si="35"/>
        <v>0</v>
      </c>
      <c r="BC130" s="114">
        <f t="shared" si="35"/>
        <v>0</v>
      </c>
      <c r="BD130" s="115">
        <f t="shared" si="35"/>
        <v>128</v>
      </c>
      <c r="BE130" s="115">
        <f t="shared" si="35"/>
        <v>38</v>
      </c>
      <c r="BF130" s="114">
        <f t="shared" si="35"/>
        <v>678088</v>
      </c>
      <c r="BG130" s="114">
        <f t="shared" si="35"/>
        <v>0</v>
      </c>
      <c r="BH130" s="115">
        <f t="shared" si="35"/>
        <v>0</v>
      </c>
      <c r="BI130" s="115">
        <f t="shared" si="35"/>
        <v>0</v>
      </c>
      <c r="BJ130" s="114">
        <f t="shared" si="35"/>
        <v>77005</v>
      </c>
      <c r="BK130" s="114">
        <f t="shared" si="35"/>
        <v>18045</v>
      </c>
      <c r="BL130" s="115">
        <f t="shared" si="35"/>
        <v>0</v>
      </c>
      <c r="BM130" s="115">
        <f t="shared" si="35"/>
        <v>0</v>
      </c>
      <c r="BN130" s="114">
        <f t="shared" si="35"/>
        <v>0</v>
      </c>
      <c r="BO130" s="114">
        <f t="shared" si="35"/>
        <v>0</v>
      </c>
      <c r="BP130" s="115">
        <f t="shared" si="35"/>
        <v>549</v>
      </c>
      <c r="BQ130" s="115">
        <f t="shared" si="35"/>
        <v>155</v>
      </c>
      <c r="BR130" s="114">
        <f t="shared" si="35"/>
        <v>110784</v>
      </c>
      <c r="BS130" s="114">
        <f t="shared" si="35"/>
        <v>0</v>
      </c>
      <c r="BT130" s="115">
        <f t="shared" si="35"/>
        <v>0</v>
      </c>
      <c r="BU130" s="115">
        <f t="shared" si="35"/>
        <v>46</v>
      </c>
      <c r="BV130" s="114">
        <f t="shared" si="35"/>
        <v>95000</v>
      </c>
      <c r="BW130" s="114">
        <f t="shared" si="35"/>
        <v>95000</v>
      </c>
      <c r="BX130" s="115">
        <f t="shared" si="35"/>
        <v>38</v>
      </c>
      <c r="BY130" s="115">
        <f t="shared" si="35"/>
        <v>16</v>
      </c>
      <c r="BZ130" s="114">
        <f t="shared" si="35"/>
        <v>9478</v>
      </c>
      <c r="CA130" s="114">
        <f t="shared" si="35"/>
        <v>9478</v>
      </c>
      <c r="CB130" s="115">
        <f t="shared" si="35"/>
        <v>399</v>
      </c>
      <c r="CC130" s="115">
        <f t="shared" si="35"/>
        <v>0</v>
      </c>
      <c r="CD130" s="114">
        <f t="shared" si="35"/>
        <v>0</v>
      </c>
      <c r="CE130" s="114">
        <f t="shared" si="35"/>
        <v>0</v>
      </c>
      <c r="CF130" s="115">
        <f t="shared" si="35"/>
        <v>0</v>
      </c>
      <c r="CG130" s="115">
        <f t="shared" si="35"/>
        <v>0</v>
      </c>
      <c r="CH130" s="114">
        <f t="shared" si="35"/>
        <v>-159429</v>
      </c>
      <c r="CI130" s="114">
        <f t="shared" si="35"/>
        <v>0</v>
      </c>
      <c r="CJ130" s="115">
        <f t="shared" si="35"/>
        <v>1571</v>
      </c>
      <c r="CK130" s="115">
        <f t="shared" si="35"/>
        <v>736</v>
      </c>
      <c r="CL130" s="114">
        <f t="shared" si="35"/>
        <v>4093091</v>
      </c>
      <c r="CM130" s="114">
        <f t="shared" si="35"/>
        <v>140986</v>
      </c>
      <c r="CN130" s="116"/>
      <c r="CO130" s="116"/>
      <c r="CP130" s="116"/>
      <c r="CQ130" s="116"/>
      <c r="CR130" s="116"/>
      <c r="CS130" s="116"/>
      <c r="CT130" s="110"/>
      <c r="CU130" s="111"/>
      <c r="CV130" s="111"/>
      <c r="CW130" s="110"/>
      <c r="CX130" s="110"/>
      <c r="CY130" s="111"/>
      <c r="CZ130" s="111"/>
      <c r="DA130" s="111"/>
      <c r="DB130" s="114"/>
      <c r="DC130" s="116"/>
      <c r="DD130" s="210"/>
    </row>
    <row r="131" spans="2:1477" s="69" customFormat="1">
      <c r="B131" s="67" t="s">
        <v>2</v>
      </c>
      <c r="C131" s="67" t="s">
        <v>272</v>
      </c>
      <c r="D131" s="67" t="s">
        <v>273</v>
      </c>
      <c r="E131" s="68">
        <v>44329</v>
      </c>
      <c r="F131" s="67" t="s">
        <v>821</v>
      </c>
      <c r="G131" s="158" t="s">
        <v>822</v>
      </c>
      <c r="H131" s="187">
        <v>2</v>
      </c>
      <c r="I131" s="69">
        <v>1</v>
      </c>
      <c r="J131" s="69">
        <v>395</v>
      </c>
      <c r="K131" s="69">
        <v>597</v>
      </c>
      <c r="L131" s="69">
        <v>597</v>
      </c>
      <c r="M131" s="186">
        <f>IF(J131 = 0,0,(L131-AH131-AI131)/J131)</f>
        <v>1.1291139240506329</v>
      </c>
      <c r="N131" s="69">
        <f>IF(G131&lt;&gt;"",IF(M131&lt;=1.2,1,0),0)</f>
        <v>1</v>
      </c>
      <c r="O131" s="69">
        <v>0</v>
      </c>
      <c r="P131" s="69">
        <v>0</v>
      </c>
      <c r="Q131" s="69">
        <v>0</v>
      </c>
      <c r="R131" s="69">
        <v>202</v>
      </c>
      <c r="S131" s="69">
        <v>0</v>
      </c>
      <c r="T131" s="190">
        <v>8497804</v>
      </c>
      <c r="U131" s="190">
        <v>70195</v>
      </c>
      <c r="V131" s="190">
        <v>8427609</v>
      </c>
      <c r="W131" s="190">
        <v>8518932</v>
      </c>
      <c r="X131" s="190">
        <v>8878921</v>
      </c>
      <c r="Y131" s="190">
        <v>0</v>
      </c>
      <c r="Z131" s="190">
        <v>0</v>
      </c>
      <c r="AA131" s="190">
        <v>0</v>
      </c>
      <c r="AB131" s="190">
        <v>8878921</v>
      </c>
      <c r="AC131" s="190">
        <v>8997063</v>
      </c>
      <c r="AD131" s="186">
        <f>IF(V131=0,0,AC131/V131)</f>
        <v>1.0675700545670783</v>
      </c>
      <c r="AE131" s="69">
        <f>IF(AD131 &lt;=1.1,1,0)</f>
        <v>1</v>
      </c>
      <c r="AF131" s="190">
        <v>136935</v>
      </c>
      <c r="AG131" s="190">
        <v>21128</v>
      </c>
      <c r="AH131" s="69">
        <v>102</v>
      </c>
      <c r="AI131" s="69">
        <v>49</v>
      </c>
      <c r="AJ131" s="69">
        <v>0</v>
      </c>
      <c r="AK131" s="69">
        <v>0</v>
      </c>
      <c r="AL131" s="80">
        <v>12464</v>
      </c>
      <c r="AM131" s="80">
        <v>0</v>
      </c>
      <c r="AN131" s="69">
        <v>30</v>
      </c>
      <c r="AO131" s="69">
        <v>0</v>
      </c>
      <c r="AP131" s="80">
        <v>28861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45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21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96</v>
      </c>
      <c r="CK131" s="69">
        <v>0</v>
      </c>
      <c r="CL131" s="80">
        <v>41325</v>
      </c>
      <c r="CM131" s="80">
        <v>0</v>
      </c>
      <c r="CN131" s="67" t="s">
        <v>646</v>
      </c>
      <c r="CO131" s="67" t="s">
        <v>647</v>
      </c>
      <c r="CP131" s="67" t="s">
        <v>570</v>
      </c>
      <c r="CQ131" s="67" t="s">
        <v>570</v>
      </c>
      <c r="CR131" s="67" t="s">
        <v>570</v>
      </c>
      <c r="CS131" s="67" t="s">
        <v>570</v>
      </c>
      <c r="CT131" s="68">
        <v>45188</v>
      </c>
      <c r="CU131" s="67" t="s">
        <v>825</v>
      </c>
      <c r="CV131" s="67" t="s">
        <v>824</v>
      </c>
      <c r="CW131" s="68" t="s">
        <v>168</v>
      </c>
      <c r="CX131" s="68">
        <v>45015</v>
      </c>
      <c r="CY131" s="67" t="s">
        <v>823</v>
      </c>
      <c r="CZ131" s="67" t="s">
        <v>827</v>
      </c>
      <c r="DA131" s="67" t="s">
        <v>847</v>
      </c>
      <c r="DB131" s="81">
        <v>7939245.1399999997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2:1477" s="69" customFormat="1">
      <c r="B132" s="67" t="s">
        <v>2</v>
      </c>
      <c r="C132" s="67" t="s">
        <v>648</v>
      </c>
      <c r="D132" s="67" t="s">
        <v>856</v>
      </c>
      <c r="E132" s="68">
        <v>44938</v>
      </c>
      <c r="F132" s="67" t="s">
        <v>823</v>
      </c>
      <c r="G132" s="158" t="s">
        <v>827</v>
      </c>
      <c r="H132" s="187">
        <v>1</v>
      </c>
      <c r="I132" s="69">
        <v>0</v>
      </c>
      <c r="J132" s="69">
        <v>65</v>
      </c>
      <c r="K132" s="69">
        <v>65</v>
      </c>
      <c r="L132" s="69">
        <v>45</v>
      </c>
      <c r="M132" s="186">
        <f t="shared" ref="M132:M143" si="36">IF(J132 = 0,0,(L132-AH132-AI132)/J132)</f>
        <v>0.69230769230769229</v>
      </c>
      <c r="N132" s="69">
        <f t="shared" ref="N132:N143" si="37">IF(G132&lt;&gt;"",IF(M132&lt;=1.2,1,0),0)</f>
        <v>1</v>
      </c>
      <c r="O132" s="69">
        <v>20</v>
      </c>
      <c r="P132" s="69">
        <v>0</v>
      </c>
      <c r="Q132" s="69">
        <v>0</v>
      </c>
      <c r="R132" s="69">
        <v>0</v>
      </c>
      <c r="S132" s="69">
        <v>0</v>
      </c>
      <c r="T132" s="190">
        <v>278090</v>
      </c>
      <c r="U132" s="190">
        <v>21110</v>
      </c>
      <c r="V132" s="190">
        <v>256980</v>
      </c>
      <c r="W132" s="190">
        <v>278090</v>
      </c>
      <c r="X132" s="190">
        <v>249120</v>
      </c>
      <c r="Y132" s="190">
        <v>0</v>
      </c>
      <c r="Z132" s="190">
        <v>0</v>
      </c>
      <c r="AA132" s="190">
        <v>0</v>
      </c>
      <c r="AB132" s="190">
        <v>249120</v>
      </c>
      <c r="AC132" s="190">
        <v>249120</v>
      </c>
      <c r="AD132" s="186">
        <f t="shared" ref="AD132:AD143" si="38">IF(V132=0,0,AC132/V132)</f>
        <v>0.96941396217604481</v>
      </c>
      <c r="AE132" s="69">
        <f t="shared" ref="AE132:AE143" si="39">IF(AD132 &lt;=1.1,1,0)</f>
        <v>1</v>
      </c>
      <c r="AF132" s="190">
        <v>0</v>
      </c>
      <c r="AG132" s="190">
        <v>0</v>
      </c>
      <c r="AH132" s="69">
        <v>0</v>
      </c>
      <c r="AI132" s="69">
        <v>0</v>
      </c>
      <c r="AJ132" s="69">
        <v>0</v>
      </c>
      <c r="AK132" s="69">
        <v>0</v>
      </c>
      <c r="AL132" s="80">
        <v>0</v>
      </c>
      <c r="AM132" s="80">
        <v>0</v>
      </c>
      <c r="AN132" s="69">
        <v>0</v>
      </c>
      <c r="AO132" s="69">
        <v>0</v>
      </c>
      <c r="AP132" s="80">
        <v>0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0</v>
      </c>
      <c r="CM132" s="80">
        <v>0</v>
      </c>
      <c r="CN132" s="67" t="s">
        <v>649</v>
      </c>
      <c r="CO132" s="67" t="s">
        <v>650</v>
      </c>
      <c r="CP132" s="67" t="s">
        <v>570</v>
      </c>
      <c r="CQ132" s="67" t="s">
        <v>570</v>
      </c>
      <c r="CR132" s="67" t="s">
        <v>570</v>
      </c>
      <c r="CS132" s="67" t="s">
        <v>570</v>
      </c>
      <c r="CT132" s="68">
        <v>45155</v>
      </c>
      <c r="CU132" s="67" t="s">
        <v>825</v>
      </c>
      <c r="CV132" s="67" t="s">
        <v>824</v>
      </c>
      <c r="CW132" s="68" t="s">
        <v>168</v>
      </c>
      <c r="CX132" s="68">
        <v>45064</v>
      </c>
      <c r="CY132" s="67" t="s">
        <v>821</v>
      </c>
      <c r="CZ132" s="67" t="s">
        <v>827</v>
      </c>
      <c r="DA132" s="67" t="s">
        <v>848</v>
      </c>
      <c r="DB132" s="81">
        <v>454253.61</v>
      </c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2:1477" s="69" customFormat="1">
      <c r="B133" s="67" t="s">
        <v>2</v>
      </c>
      <c r="C133" s="67" t="s">
        <v>651</v>
      </c>
      <c r="D133" s="67" t="s">
        <v>857</v>
      </c>
      <c r="E133" s="68">
        <v>44574</v>
      </c>
      <c r="F133" s="67" t="s">
        <v>823</v>
      </c>
      <c r="G133" s="158" t="s">
        <v>829</v>
      </c>
      <c r="H133" s="187">
        <v>1</v>
      </c>
      <c r="I133" s="69">
        <v>0</v>
      </c>
      <c r="J133" s="69">
        <v>45</v>
      </c>
      <c r="K133" s="69">
        <v>55</v>
      </c>
      <c r="L133" s="69">
        <v>52</v>
      </c>
      <c r="M133" s="186">
        <f t="shared" si="36"/>
        <v>0.93333333333333335</v>
      </c>
      <c r="N133" s="69">
        <f t="shared" si="37"/>
        <v>1</v>
      </c>
      <c r="O133" s="69">
        <v>3</v>
      </c>
      <c r="P133" s="69">
        <v>0</v>
      </c>
      <c r="Q133" s="69">
        <v>0</v>
      </c>
      <c r="R133" s="69">
        <v>10</v>
      </c>
      <c r="S133" s="69">
        <v>0</v>
      </c>
      <c r="T133" s="190">
        <v>109495</v>
      </c>
      <c r="U133" s="190">
        <v>5918</v>
      </c>
      <c r="V133" s="190">
        <v>103577</v>
      </c>
      <c r="W133" s="190">
        <v>109495</v>
      </c>
      <c r="X133" s="190">
        <v>105102</v>
      </c>
      <c r="Y133" s="190">
        <v>0</v>
      </c>
      <c r="Z133" s="190">
        <v>0</v>
      </c>
      <c r="AA133" s="190">
        <v>0</v>
      </c>
      <c r="AB133" s="190">
        <v>105102</v>
      </c>
      <c r="AC133" s="190">
        <v>105102</v>
      </c>
      <c r="AD133" s="186">
        <f t="shared" si="38"/>
        <v>1.0147233459165645</v>
      </c>
      <c r="AE133" s="69">
        <f t="shared" si="39"/>
        <v>1</v>
      </c>
      <c r="AF133" s="190">
        <v>0</v>
      </c>
      <c r="AG133" s="190">
        <v>0</v>
      </c>
      <c r="AH133" s="69">
        <v>6</v>
      </c>
      <c r="AI133" s="69">
        <v>4</v>
      </c>
      <c r="AJ133" s="69">
        <v>0</v>
      </c>
      <c r="AK133" s="69">
        <v>0</v>
      </c>
      <c r="AL133" s="80">
        <v>0</v>
      </c>
      <c r="AM133" s="80">
        <v>0</v>
      </c>
      <c r="AN133" s="69">
        <v>0</v>
      </c>
      <c r="AO133" s="69">
        <v>0</v>
      </c>
      <c r="AP133" s="80">
        <v>0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0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0</v>
      </c>
      <c r="CM133" s="80">
        <v>0</v>
      </c>
      <c r="CN133" s="67" t="s">
        <v>652</v>
      </c>
      <c r="CO133" s="67" t="s">
        <v>653</v>
      </c>
      <c r="CP133" s="67" t="s">
        <v>570</v>
      </c>
      <c r="CQ133" s="67" t="s">
        <v>570</v>
      </c>
      <c r="CR133" s="67" t="s">
        <v>570</v>
      </c>
      <c r="CS133" s="67" t="s">
        <v>570</v>
      </c>
      <c r="CT133" s="68">
        <v>45274</v>
      </c>
      <c r="CU133" s="67" t="s">
        <v>828</v>
      </c>
      <c r="CV133" s="67" t="s">
        <v>824</v>
      </c>
      <c r="CW133" s="68" t="s">
        <v>168</v>
      </c>
      <c r="CX133" s="68">
        <v>44721</v>
      </c>
      <c r="CY133" s="67" t="s">
        <v>821</v>
      </c>
      <c r="CZ133" s="67" t="s">
        <v>829</v>
      </c>
      <c r="DA133" s="67" t="s">
        <v>843</v>
      </c>
      <c r="DB133" s="81">
        <v>135676.68</v>
      </c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2:1477" s="69" customFormat="1">
      <c r="B134" s="67" t="s">
        <v>2</v>
      </c>
      <c r="C134" s="67" t="s">
        <v>274</v>
      </c>
      <c r="D134" s="67" t="s">
        <v>275</v>
      </c>
      <c r="E134" s="68">
        <v>44510</v>
      </c>
      <c r="F134" s="67" t="s">
        <v>828</v>
      </c>
      <c r="G134" s="158" t="s">
        <v>829</v>
      </c>
      <c r="H134" s="187">
        <v>2</v>
      </c>
      <c r="I134" s="69">
        <v>3</v>
      </c>
      <c r="J134" s="69">
        <v>285</v>
      </c>
      <c r="K134" s="69">
        <v>527</v>
      </c>
      <c r="L134" s="69">
        <v>526</v>
      </c>
      <c r="M134" s="186">
        <f t="shared" si="36"/>
        <v>1.0280701754385966</v>
      </c>
      <c r="N134" s="69">
        <f t="shared" si="37"/>
        <v>1</v>
      </c>
      <c r="O134" s="69">
        <v>1</v>
      </c>
      <c r="P134" s="69">
        <v>0</v>
      </c>
      <c r="Q134" s="69">
        <v>0</v>
      </c>
      <c r="R134" s="69">
        <v>242</v>
      </c>
      <c r="S134" s="69">
        <v>0</v>
      </c>
      <c r="T134" s="190">
        <v>6190992</v>
      </c>
      <c r="U134" s="190">
        <v>53456</v>
      </c>
      <c r="V134" s="190">
        <v>6137537</v>
      </c>
      <c r="W134" s="190">
        <v>6194018</v>
      </c>
      <c r="X134" s="190">
        <v>6101074</v>
      </c>
      <c r="Y134" s="190">
        <v>-18750</v>
      </c>
      <c r="Z134" s="190">
        <v>0</v>
      </c>
      <c r="AA134" s="190">
        <v>-18750</v>
      </c>
      <c r="AB134" s="190">
        <v>6082324</v>
      </c>
      <c r="AC134" s="190">
        <v>6229251</v>
      </c>
      <c r="AD134" s="186">
        <f t="shared" si="38"/>
        <v>1.014943127837763</v>
      </c>
      <c r="AE134" s="69">
        <f t="shared" si="39"/>
        <v>1</v>
      </c>
      <c r="AF134" s="190">
        <v>146927</v>
      </c>
      <c r="AG134" s="190">
        <v>3025</v>
      </c>
      <c r="AH134" s="69">
        <v>162</v>
      </c>
      <c r="AI134" s="69">
        <v>71</v>
      </c>
      <c r="AJ134" s="69">
        <v>0</v>
      </c>
      <c r="AK134" s="69">
        <v>0</v>
      </c>
      <c r="AL134" s="80">
        <v>0</v>
      </c>
      <c r="AM134" s="80">
        <v>0</v>
      </c>
      <c r="AN134" s="69">
        <v>9</v>
      </c>
      <c r="AO134" s="69">
        <v>0</v>
      </c>
      <c r="AP134" s="80">
        <v>0</v>
      </c>
      <c r="AQ134" s="80">
        <v>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3025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78</v>
      </c>
      <c r="BQ134" s="69">
        <v>0</v>
      </c>
      <c r="BR134" s="80">
        <v>0</v>
      </c>
      <c r="BS134" s="80">
        <v>0</v>
      </c>
      <c r="BT134" s="69">
        <v>0</v>
      </c>
      <c r="BU134" s="69">
        <v>0</v>
      </c>
      <c r="BV134" s="80">
        <v>0</v>
      </c>
      <c r="BW134" s="80">
        <v>0</v>
      </c>
      <c r="BX134" s="69">
        <v>0</v>
      </c>
      <c r="BY134" s="69">
        <v>0</v>
      </c>
      <c r="BZ134" s="80">
        <v>0</v>
      </c>
      <c r="CA134" s="80">
        <v>0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0</v>
      </c>
      <c r="CI134" s="80">
        <v>0</v>
      </c>
      <c r="CJ134" s="69">
        <v>87</v>
      </c>
      <c r="CK134" s="69">
        <v>0</v>
      </c>
      <c r="CL134" s="80">
        <v>3025</v>
      </c>
      <c r="CM134" s="80">
        <v>0</v>
      </c>
      <c r="CN134" s="67" t="s">
        <v>602</v>
      </c>
      <c r="CO134" s="67" t="s">
        <v>603</v>
      </c>
      <c r="CP134" s="67" t="s">
        <v>570</v>
      </c>
      <c r="CQ134" s="67" t="s">
        <v>570</v>
      </c>
      <c r="CR134" s="67" t="s">
        <v>570</v>
      </c>
      <c r="CS134" s="67" t="s">
        <v>570</v>
      </c>
      <c r="CT134" s="68">
        <v>45210</v>
      </c>
      <c r="CU134" s="67" t="s">
        <v>828</v>
      </c>
      <c r="CV134" s="67" t="s">
        <v>824</v>
      </c>
      <c r="CW134" s="68" t="s">
        <v>168</v>
      </c>
      <c r="CX134" s="68">
        <v>45140</v>
      </c>
      <c r="CY134" s="67" t="s">
        <v>825</v>
      </c>
      <c r="CZ134" s="67" t="s">
        <v>824</v>
      </c>
      <c r="DA134" s="67" t="s">
        <v>843</v>
      </c>
      <c r="DB134" s="81">
        <v>5430315.21</v>
      </c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2:1477" s="69" customFormat="1">
      <c r="B135" s="67" t="s">
        <v>2</v>
      </c>
      <c r="C135" s="67" t="s">
        <v>276</v>
      </c>
      <c r="D135" s="67" t="s">
        <v>277</v>
      </c>
      <c r="E135" s="68">
        <v>44602</v>
      </c>
      <c r="F135" s="67" t="s">
        <v>823</v>
      </c>
      <c r="G135" s="158" t="s">
        <v>829</v>
      </c>
      <c r="H135" s="187">
        <v>2</v>
      </c>
      <c r="I135" s="69">
        <v>1</v>
      </c>
      <c r="J135" s="69">
        <v>175</v>
      </c>
      <c r="K135" s="69">
        <v>266</v>
      </c>
      <c r="L135" s="69">
        <v>264</v>
      </c>
      <c r="M135" s="186">
        <f t="shared" si="36"/>
        <v>0.98857142857142855</v>
      </c>
      <c r="N135" s="69">
        <f t="shared" si="37"/>
        <v>1</v>
      </c>
      <c r="O135" s="69">
        <v>2</v>
      </c>
      <c r="P135" s="69">
        <v>0</v>
      </c>
      <c r="Q135" s="69">
        <v>0</v>
      </c>
      <c r="R135" s="69">
        <v>91</v>
      </c>
      <c r="S135" s="69">
        <v>0</v>
      </c>
      <c r="T135" s="190">
        <v>3254371</v>
      </c>
      <c r="U135" s="190">
        <v>50000</v>
      </c>
      <c r="V135" s="190">
        <v>3204371</v>
      </c>
      <c r="W135" s="190">
        <v>3263484</v>
      </c>
      <c r="X135" s="190">
        <v>3285954</v>
      </c>
      <c r="Y135" s="190">
        <v>0</v>
      </c>
      <c r="Z135" s="190">
        <v>0</v>
      </c>
      <c r="AA135" s="190">
        <v>0</v>
      </c>
      <c r="AB135" s="190">
        <v>3285954</v>
      </c>
      <c r="AC135" s="190">
        <v>3378196</v>
      </c>
      <c r="AD135" s="186">
        <f t="shared" si="38"/>
        <v>1.0542462155599337</v>
      </c>
      <c r="AE135" s="69">
        <f t="shared" si="39"/>
        <v>1</v>
      </c>
      <c r="AF135" s="190">
        <v>92242</v>
      </c>
      <c r="AG135" s="190">
        <v>9113</v>
      </c>
      <c r="AH135" s="69">
        <v>66</v>
      </c>
      <c r="AI135" s="69">
        <v>25</v>
      </c>
      <c r="AJ135" s="69">
        <v>0</v>
      </c>
      <c r="AK135" s="69">
        <v>0</v>
      </c>
      <c r="AL135" s="80">
        <v>0</v>
      </c>
      <c r="AM135" s="80">
        <v>0</v>
      </c>
      <c r="AN135" s="69">
        <v>0</v>
      </c>
      <c r="AO135" s="69">
        <v>0</v>
      </c>
      <c r="AP135" s="80">
        <v>12130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0</v>
      </c>
      <c r="CK135" s="69">
        <v>0</v>
      </c>
      <c r="CL135" s="80">
        <v>12130</v>
      </c>
      <c r="CM135" s="80">
        <v>0</v>
      </c>
      <c r="CN135" s="67" t="s">
        <v>626</v>
      </c>
      <c r="CO135" s="67" t="s">
        <v>627</v>
      </c>
      <c r="CP135" s="67" t="s">
        <v>570</v>
      </c>
      <c r="CQ135" s="67" t="s">
        <v>570</v>
      </c>
      <c r="CR135" s="67" t="s">
        <v>570</v>
      </c>
      <c r="CS135" s="67" t="s">
        <v>570</v>
      </c>
      <c r="CT135" s="68">
        <v>45132</v>
      </c>
      <c r="CU135" s="67" t="s">
        <v>825</v>
      </c>
      <c r="CV135" s="67" t="s">
        <v>824</v>
      </c>
      <c r="CW135" s="68" t="s">
        <v>168</v>
      </c>
      <c r="CX135" s="68">
        <v>44975</v>
      </c>
      <c r="CY135" s="67" t="s">
        <v>823</v>
      </c>
      <c r="CZ135" s="67" t="s">
        <v>827</v>
      </c>
      <c r="DA135" s="67" t="s">
        <v>843</v>
      </c>
      <c r="DB135" s="81">
        <v>3044605.63</v>
      </c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2:1477" s="69" customFormat="1">
      <c r="B136" s="67" t="s">
        <v>2</v>
      </c>
      <c r="C136" s="67" t="s">
        <v>654</v>
      </c>
      <c r="D136" s="67" t="s">
        <v>858</v>
      </c>
      <c r="E136" s="68">
        <v>44994</v>
      </c>
      <c r="F136" s="67" t="s">
        <v>823</v>
      </c>
      <c r="G136" s="158" t="s">
        <v>827</v>
      </c>
      <c r="H136" s="187">
        <v>1</v>
      </c>
      <c r="I136" s="69">
        <v>0</v>
      </c>
      <c r="J136" s="69">
        <v>45</v>
      </c>
      <c r="K136" s="69">
        <v>58</v>
      </c>
      <c r="L136" s="69">
        <v>58</v>
      </c>
      <c r="M136" s="186">
        <f t="shared" si="36"/>
        <v>1</v>
      </c>
      <c r="N136" s="69">
        <f t="shared" si="37"/>
        <v>1</v>
      </c>
      <c r="O136" s="69">
        <v>0</v>
      </c>
      <c r="P136" s="69">
        <v>0</v>
      </c>
      <c r="Q136" s="69">
        <v>0</v>
      </c>
      <c r="R136" s="69">
        <v>13</v>
      </c>
      <c r="S136" s="69">
        <v>0</v>
      </c>
      <c r="T136" s="190">
        <v>148273</v>
      </c>
      <c r="U136" s="190">
        <v>10291</v>
      </c>
      <c r="V136" s="190">
        <v>137982</v>
      </c>
      <c r="W136" s="190">
        <v>148273</v>
      </c>
      <c r="X136" s="190">
        <v>131932</v>
      </c>
      <c r="Y136" s="190">
        <v>0</v>
      </c>
      <c r="Z136" s="190">
        <v>0</v>
      </c>
      <c r="AA136" s="190">
        <v>0</v>
      </c>
      <c r="AB136" s="190">
        <v>131932</v>
      </c>
      <c r="AC136" s="190">
        <v>131932</v>
      </c>
      <c r="AD136" s="186">
        <f t="shared" si="38"/>
        <v>0.95615370120740384</v>
      </c>
      <c r="AE136" s="69">
        <f t="shared" si="39"/>
        <v>1</v>
      </c>
      <c r="AF136" s="190">
        <v>0</v>
      </c>
      <c r="AG136" s="190">
        <v>0</v>
      </c>
      <c r="AH136" s="69">
        <v>9</v>
      </c>
      <c r="AI136" s="69">
        <v>4</v>
      </c>
      <c r="AJ136" s="69">
        <v>0</v>
      </c>
      <c r="AK136" s="69">
        <v>0</v>
      </c>
      <c r="AL136" s="80">
        <v>0</v>
      </c>
      <c r="AM136" s="80">
        <v>0</v>
      </c>
      <c r="AN136" s="69">
        <v>0</v>
      </c>
      <c r="AO136" s="69">
        <v>0</v>
      </c>
      <c r="AP136" s="80">
        <v>0</v>
      </c>
      <c r="AQ136" s="80">
        <v>0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0</v>
      </c>
      <c r="BG136" s="80">
        <v>0</v>
      </c>
      <c r="BH136" s="69">
        <v>0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0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0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0</v>
      </c>
      <c r="CI136" s="80">
        <v>0</v>
      </c>
      <c r="CJ136" s="69">
        <v>0</v>
      </c>
      <c r="CK136" s="69">
        <v>0</v>
      </c>
      <c r="CL136" s="80">
        <v>0</v>
      </c>
      <c r="CM136" s="80">
        <v>0</v>
      </c>
      <c r="CN136" s="67" t="s">
        <v>655</v>
      </c>
      <c r="CO136" s="67" t="s">
        <v>656</v>
      </c>
      <c r="CP136" s="67" t="s">
        <v>570</v>
      </c>
      <c r="CQ136" s="67" t="s">
        <v>570</v>
      </c>
      <c r="CR136" s="67" t="s">
        <v>570</v>
      </c>
      <c r="CS136" s="67" t="s">
        <v>570</v>
      </c>
      <c r="CT136" s="68">
        <v>45355</v>
      </c>
      <c r="CU136" s="67" t="s">
        <v>823</v>
      </c>
      <c r="CV136" s="67" t="s">
        <v>824</v>
      </c>
      <c r="CW136" s="68" t="s">
        <v>168</v>
      </c>
      <c r="CX136" s="68">
        <v>45187</v>
      </c>
      <c r="CY136" s="67" t="s">
        <v>825</v>
      </c>
      <c r="CZ136" s="67" t="s">
        <v>824</v>
      </c>
      <c r="DA136" s="67" t="s">
        <v>845</v>
      </c>
      <c r="DB136" s="81">
        <v>216110.85</v>
      </c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2:1477" s="69" customFormat="1">
      <c r="B137" s="67" t="s">
        <v>2</v>
      </c>
      <c r="C137" s="67" t="s">
        <v>657</v>
      </c>
      <c r="D137" s="67" t="s">
        <v>859</v>
      </c>
      <c r="E137" s="68">
        <v>44938</v>
      </c>
      <c r="F137" s="67" t="s">
        <v>823</v>
      </c>
      <c r="G137" s="158" t="s">
        <v>827</v>
      </c>
      <c r="H137" s="187">
        <v>1</v>
      </c>
      <c r="I137" s="69">
        <v>0</v>
      </c>
      <c r="J137" s="69">
        <v>75</v>
      </c>
      <c r="K137" s="69">
        <v>80</v>
      </c>
      <c r="L137" s="69">
        <v>53</v>
      </c>
      <c r="M137" s="186">
        <f t="shared" si="36"/>
        <v>0.64</v>
      </c>
      <c r="N137" s="69">
        <f t="shared" si="37"/>
        <v>1</v>
      </c>
      <c r="O137" s="69">
        <v>27</v>
      </c>
      <c r="P137" s="69">
        <v>0</v>
      </c>
      <c r="Q137" s="69">
        <v>0</v>
      </c>
      <c r="R137" s="69">
        <v>5</v>
      </c>
      <c r="S137" s="69">
        <v>0</v>
      </c>
      <c r="T137" s="190">
        <v>223976</v>
      </c>
      <c r="U137" s="190">
        <v>14236</v>
      </c>
      <c r="V137" s="190">
        <v>209740</v>
      </c>
      <c r="W137" s="190">
        <v>223976</v>
      </c>
      <c r="X137" s="190">
        <v>187027</v>
      </c>
      <c r="Y137" s="190">
        <v>0</v>
      </c>
      <c r="Z137" s="190">
        <v>0</v>
      </c>
      <c r="AA137" s="190">
        <v>0</v>
      </c>
      <c r="AB137" s="190">
        <v>187027</v>
      </c>
      <c r="AC137" s="190">
        <v>187027</v>
      </c>
      <c r="AD137" s="186">
        <f t="shared" si="38"/>
        <v>0.89170878230189754</v>
      </c>
      <c r="AE137" s="69">
        <f t="shared" si="39"/>
        <v>1</v>
      </c>
      <c r="AF137" s="190">
        <v>0</v>
      </c>
      <c r="AG137" s="190">
        <v>0</v>
      </c>
      <c r="AH137" s="69">
        <v>1</v>
      </c>
      <c r="AI137" s="69">
        <v>4</v>
      </c>
      <c r="AJ137" s="69">
        <v>0</v>
      </c>
      <c r="AK137" s="69">
        <v>0</v>
      </c>
      <c r="AL137" s="80">
        <v>0</v>
      </c>
      <c r="AM137" s="80">
        <v>0</v>
      </c>
      <c r="AN137" s="69">
        <v>0</v>
      </c>
      <c r="AO137" s="69">
        <v>0</v>
      </c>
      <c r="AP137" s="80">
        <v>0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0</v>
      </c>
      <c r="BF137" s="80">
        <v>0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0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0</v>
      </c>
      <c r="CK137" s="69">
        <v>0</v>
      </c>
      <c r="CL137" s="80">
        <v>0</v>
      </c>
      <c r="CM137" s="80">
        <v>0</v>
      </c>
      <c r="CN137" s="67" t="s">
        <v>658</v>
      </c>
      <c r="CO137" s="67" t="s">
        <v>659</v>
      </c>
      <c r="CP137" s="67" t="s">
        <v>570</v>
      </c>
      <c r="CQ137" s="67" t="s">
        <v>570</v>
      </c>
      <c r="CR137" s="67" t="s">
        <v>570</v>
      </c>
      <c r="CS137" s="67" t="s">
        <v>570</v>
      </c>
      <c r="CT137" s="68">
        <v>45218</v>
      </c>
      <c r="CU137" s="67" t="s">
        <v>828</v>
      </c>
      <c r="CV137" s="67" t="s">
        <v>824</v>
      </c>
      <c r="CW137" s="68" t="s">
        <v>168</v>
      </c>
      <c r="CX137" s="68">
        <v>45078</v>
      </c>
      <c r="CY137" s="67" t="s">
        <v>821</v>
      </c>
      <c r="CZ137" s="67" t="s">
        <v>827</v>
      </c>
      <c r="DA137" s="67" t="s">
        <v>843</v>
      </c>
      <c r="DB137" s="81">
        <v>298951.28000000003</v>
      </c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2:1477" s="69" customFormat="1">
      <c r="B138" s="67" t="s">
        <v>2</v>
      </c>
      <c r="C138" s="67" t="s">
        <v>660</v>
      </c>
      <c r="D138" s="67" t="s">
        <v>860</v>
      </c>
      <c r="E138" s="68">
        <v>44791</v>
      </c>
      <c r="F138" s="67" t="s">
        <v>825</v>
      </c>
      <c r="G138" s="158" t="s">
        <v>827</v>
      </c>
      <c r="H138" s="187">
        <v>1</v>
      </c>
      <c r="I138" s="69">
        <v>0</v>
      </c>
      <c r="J138" s="69">
        <v>250</v>
      </c>
      <c r="K138" s="69">
        <v>324</v>
      </c>
      <c r="L138" s="69">
        <v>218</v>
      </c>
      <c r="M138" s="186">
        <f t="shared" si="36"/>
        <v>0.57599999999999996</v>
      </c>
      <c r="N138" s="69">
        <f t="shared" si="37"/>
        <v>1</v>
      </c>
      <c r="O138" s="69">
        <v>106</v>
      </c>
      <c r="P138" s="69">
        <v>0</v>
      </c>
      <c r="Q138" s="69">
        <v>0</v>
      </c>
      <c r="R138" s="69">
        <v>74</v>
      </c>
      <c r="S138" s="69">
        <v>0</v>
      </c>
      <c r="T138" s="190">
        <v>3247610</v>
      </c>
      <c r="U138" s="190">
        <v>50000</v>
      </c>
      <c r="V138" s="190">
        <v>3197610</v>
      </c>
      <c r="W138" s="190">
        <v>3247610</v>
      </c>
      <c r="X138" s="190">
        <v>2860191</v>
      </c>
      <c r="Y138" s="190">
        <v>0</v>
      </c>
      <c r="Z138" s="190">
        <v>0</v>
      </c>
      <c r="AA138" s="190">
        <v>0</v>
      </c>
      <c r="AB138" s="190">
        <v>2860191</v>
      </c>
      <c r="AC138" s="190">
        <v>2860191</v>
      </c>
      <c r="AD138" s="186">
        <f t="shared" si="38"/>
        <v>0.89447775056995693</v>
      </c>
      <c r="AE138" s="69">
        <f t="shared" si="39"/>
        <v>1</v>
      </c>
      <c r="AF138" s="190">
        <v>0</v>
      </c>
      <c r="AG138" s="190">
        <v>0</v>
      </c>
      <c r="AH138" s="69">
        <v>32</v>
      </c>
      <c r="AI138" s="69">
        <v>42</v>
      </c>
      <c r="AJ138" s="69">
        <v>0</v>
      </c>
      <c r="AK138" s="69">
        <v>0</v>
      </c>
      <c r="AL138" s="80">
        <v>0</v>
      </c>
      <c r="AM138" s="80">
        <v>0</v>
      </c>
      <c r="AN138" s="69">
        <v>0</v>
      </c>
      <c r="AO138" s="69">
        <v>0</v>
      </c>
      <c r="AP138" s="80">
        <v>0</v>
      </c>
      <c r="AQ138" s="80">
        <v>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0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0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0</v>
      </c>
      <c r="CL138" s="80">
        <v>0</v>
      </c>
      <c r="CM138" s="80">
        <v>0</v>
      </c>
      <c r="CN138" s="67" t="s">
        <v>661</v>
      </c>
      <c r="CO138" s="67" t="s">
        <v>662</v>
      </c>
      <c r="CP138" s="67" t="s">
        <v>570</v>
      </c>
      <c r="CQ138" s="67" t="s">
        <v>570</v>
      </c>
      <c r="CR138" s="67" t="s">
        <v>570</v>
      </c>
      <c r="CS138" s="67" t="s">
        <v>570</v>
      </c>
      <c r="CT138" s="68">
        <v>45309</v>
      </c>
      <c r="CU138" s="67" t="s">
        <v>823</v>
      </c>
      <c r="CV138" s="67" t="s">
        <v>824</v>
      </c>
      <c r="CW138" s="68" t="s">
        <v>168</v>
      </c>
      <c r="CX138" s="68">
        <v>45098</v>
      </c>
      <c r="CY138" s="67" t="s">
        <v>821</v>
      </c>
      <c r="CZ138" s="67" t="s">
        <v>827</v>
      </c>
      <c r="DA138" s="67" t="s">
        <v>848</v>
      </c>
      <c r="DB138" s="81">
        <v>6703766.5199999996</v>
      </c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2:1477" s="69" customFormat="1">
      <c r="B139" s="67" t="s">
        <v>2</v>
      </c>
      <c r="C139" s="67" t="s">
        <v>663</v>
      </c>
      <c r="D139" s="67" t="s">
        <v>861</v>
      </c>
      <c r="E139" s="68">
        <v>44721</v>
      </c>
      <c r="F139" s="67" t="s">
        <v>821</v>
      </c>
      <c r="G139" s="158" t="s">
        <v>829</v>
      </c>
      <c r="H139" s="187">
        <v>1</v>
      </c>
      <c r="I139" s="69">
        <v>0</v>
      </c>
      <c r="J139" s="69">
        <v>90</v>
      </c>
      <c r="K139" s="69">
        <v>106</v>
      </c>
      <c r="L139" s="69">
        <v>105</v>
      </c>
      <c r="M139" s="186">
        <f t="shared" si="36"/>
        <v>0.98888888888888893</v>
      </c>
      <c r="N139" s="69">
        <f t="shared" si="37"/>
        <v>1</v>
      </c>
      <c r="O139" s="69">
        <v>1</v>
      </c>
      <c r="P139" s="69">
        <v>0</v>
      </c>
      <c r="Q139" s="69">
        <v>0</v>
      </c>
      <c r="R139" s="69">
        <v>16</v>
      </c>
      <c r="S139" s="69">
        <v>0</v>
      </c>
      <c r="T139" s="190">
        <v>396162</v>
      </c>
      <c r="U139" s="190">
        <v>23977</v>
      </c>
      <c r="V139" s="190">
        <v>372186</v>
      </c>
      <c r="W139" s="190">
        <v>396162</v>
      </c>
      <c r="X139" s="190">
        <v>353103</v>
      </c>
      <c r="Y139" s="190">
        <v>0</v>
      </c>
      <c r="Z139" s="190">
        <v>0</v>
      </c>
      <c r="AA139" s="190">
        <v>0</v>
      </c>
      <c r="AB139" s="190">
        <v>353103</v>
      </c>
      <c r="AC139" s="190">
        <v>353103</v>
      </c>
      <c r="AD139" s="186">
        <f t="shared" si="38"/>
        <v>0.94872724927858654</v>
      </c>
      <c r="AE139" s="69">
        <f t="shared" si="39"/>
        <v>1</v>
      </c>
      <c r="AF139" s="190">
        <v>0</v>
      </c>
      <c r="AG139" s="190">
        <v>0</v>
      </c>
      <c r="AH139" s="69">
        <v>11</v>
      </c>
      <c r="AI139" s="69">
        <v>5</v>
      </c>
      <c r="AJ139" s="69">
        <v>0</v>
      </c>
      <c r="AK139" s="69">
        <v>0</v>
      </c>
      <c r="AL139" s="80">
        <v>0</v>
      </c>
      <c r="AM139" s="80">
        <v>0</v>
      </c>
      <c r="AN139" s="69">
        <v>0</v>
      </c>
      <c r="AO139" s="69">
        <v>0</v>
      </c>
      <c r="AP139" s="80">
        <v>0</v>
      </c>
      <c r="AQ139" s="80">
        <v>0</v>
      </c>
      <c r="AR139" s="69">
        <v>0</v>
      </c>
      <c r="AS139" s="69">
        <v>0</v>
      </c>
      <c r="AT139" s="80">
        <v>0</v>
      </c>
      <c r="AU139" s="80">
        <v>0</v>
      </c>
      <c r="AV139" s="69">
        <v>0</v>
      </c>
      <c r="AW139" s="69">
        <v>0</v>
      </c>
      <c r="AX139" s="80">
        <v>0</v>
      </c>
      <c r="AY139" s="80">
        <v>0</v>
      </c>
      <c r="AZ139" s="69">
        <v>0</v>
      </c>
      <c r="BA139" s="69">
        <v>0</v>
      </c>
      <c r="BB139" s="80">
        <v>0</v>
      </c>
      <c r="BC139" s="80">
        <v>0</v>
      </c>
      <c r="BD139" s="69">
        <v>0</v>
      </c>
      <c r="BE139" s="69">
        <v>0</v>
      </c>
      <c r="BF139" s="80">
        <v>0</v>
      </c>
      <c r="BG139" s="80">
        <v>0</v>
      </c>
      <c r="BH139" s="69">
        <v>0</v>
      </c>
      <c r="BI139" s="69">
        <v>0</v>
      </c>
      <c r="BJ139" s="80">
        <v>0</v>
      </c>
      <c r="BK139" s="80">
        <v>0</v>
      </c>
      <c r="BL139" s="69">
        <v>0</v>
      </c>
      <c r="BM139" s="69">
        <v>0</v>
      </c>
      <c r="BN139" s="80">
        <v>0</v>
      </c>
      <c r="BO139" s="80">
        <v>0</v>
      </c>
      <c r="BP139" s="69">
        <v>0</v>
      </c>
      <c r="BQ139" s="69">
        <v>0</v>
      </c>
      <c r="BR139" s="80">
        <v>0</v>
      </c>
      <c r="BS139" s="80">
        <v>0</v>
      </c>
      <c r="BT139" s="69">
        <v>0</v>
      </c>
      <c r="BU139" s="69">
        <v>0</v>
      </c>
      <c r="BV139" s="80">
        <v>0</v>
      </c>
      <c r="BW139" s="80">
        <v>0</v>
      </c>
      <c r="BX139" s="69">
        <v>0</v>
      </c>
      <c r="BY139" s="69">
        <v>0</v>
      </c>
      <c r="BZ139" s="80">
        <v>0</v>
      </c>
      <c r="CA139" s="80">
        <v>0</v>
      </c>
      <c r="CB139" s="69">
        <v>0</v>
      </c>
      <c r="CC139" s="69">
        <v>0</v>
      </c>
      <c r="CD139" s="80">
        <v>0</v>
      </c>
      <c r="CE139" s="80">
        <v>0</v>
      </c>
      <c r="CF139" s="69">
        <v>0</v>
      </c>
      <c r="CG139" s="69">
        <v>0</v>
      </c>
      <c r="CH139" s="80">
        <v>0</v>
      </c>
      <c r="CI139" s="80">
        <v>0</v>
      </c>
      <c r="CJ139" s="69">
        <v>0</v>
      </c>
      <c r="CK139" s="69">
        <v>0</v>
      </c>
      <c r="CL139" s="80">
        <v>0</v>
      </c>
      <c r="CM139" s="80">
        <v>0</v>
      </c>
      <c r="CN139" s="67" t="s">
        <v>661</v>
      </c>
      <c r="CO139" s="67" t="s">
        <v>662</v>
      </c>
      <c r="CP139" s="67" t="s">
        <v>570</v>
      </c>
      <c r="CQ139" s="67" t="s">
        <v>570</v>
      </c>
      <c r="CR139" s="67" t="s">
        <v>570</v>
      </c>
      <c r="CS139" s="67" t="s">
        <v>570</v>
      </c>
      <c r="CT139" s="68">
        <v>45309</v>
      </c>
      <c r="CU139" s="67" t="s">
        <v>823</v>
      </c>
      <c r="CV139" s="67" t="s">
        <v>824</v>
      </c>
      <c r="CW139" s="68" t="s">
        <v>168</v>
      </c>
      <c r="CX139" s="68">
        <v>44916</v>
      </c>
      <c r="CY139" s="67" t="s">
        <v>828</v>
      </c>
      <c r="CZ139" s="67" t="s">
        <v>827</v>
      </c>
      <c r="DA139" s="67" t="s">
        <v>848</v>
      </c>
      <c r="DB139" s="81">
        <v>736200.83</v>
      </c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</row>
    <row r="140" spans="2:1477" s="69" customFormat="1">
      <c r="B140" s="67" t="s">
        <v>2</v>
      </c>
      <c r="C140" s="67" t="s">
        <v>664</v>
      </c>
      <c r="D140" s="67" t="s">
        <v>862</v>
      </c>
      <c r="E140" s="68">
        <v>44938</v>
      </c>
      <c r="F140" s="67" t="s">
        <v>823</v>
      </c>
      <c r="G140" s="158" t="s">
        <v>827</v>
      </c>
      <c r="H140" s="187">
        <v>1</v>
      </c>
      <c r="I140" s="69">
        <v>1</v>
      </c>
      <c r="J140" s="69">
        <v>70</v>
      </c>
      <c r="K140" s="69">
        <v>78</v>
      </c>
      <c r="L140" s="69">
        <v>77</v>
      </c>
      <c r="M140" s="186">
        <f t="shared" si="36"/>
        <v>0.98571428571428577</v>
      </c>
      <c r="N140" s="69">
        <f t="shared" si="37"/>
        <v>1</v>
      </c>
      <c r="O140" s="69">
        <v>1</v>
      </c>
      <c r="P140" s="69">
        <v>0</v>
      </c>
      <c r="Q140" s="69">
        <v>0</v>
      </c>
      <c r="R140" s="69">
        <v>8</v>
      </c>
      <c r="S140" s="69">
        <v>0</v>
      </c>
      <c r="T140" s="190">
        <v>1499653</v>
      </c>
      <c r="U140" s="190">
        <v>50000</v>
      </c>
      <c r="V140" s="190">
        <v>1449653</v>
      </c>
      <c r="W140" s="190">
        <v>1499653</v>
      </c>
      <c r="X140" s="190">
        <v>1534493</v>
      </c>
      <c r="Y140" s="190">
        <v>0</v>
      </c>
      <c r="Z140" s="190">
        <v>0</v>
      </c>
      <c r="AA140" s="190">
        <v>0</v>
      </c>
      <c r="AB140" s="190">
        <v>1534493</v>
      </c>
      <c r="AC140" s="190">
        <v>1534493</v>
      </c>
      <c r="AD140" s="186">
        <f t="shared" si="38"/>
        <v>1.0585243503100397</v>
      </c>
      <c r="AE140" s="69">
        <f t="shared" si="39"/>
        <v>1</v>
      </c>
      <c r="AF140" s="190">
        <v>0</v>
      </c>
      <c r="AG140" s="190">
        <v>0</v>
      </c>
      <c r="AH140" s="69">
        <v>4</v>
      </c>
      <c r="AI140" s="69">
        <v>4</v>
      </c>
      <c r="AJ140" s="69">
        <v>0</v>
      </c>
      <c r="AK140" s="69">
        <v>0</v>
      </c>
      <c r="AL140" s="80">
        <v>0</v>
      </c>
      <c r="AM140" s="80">
        <v>0</v>
      </c>
      <c r="AN140" s="69">
        <v>0</v>
      </c>
      <c r="AO140" s="69">
        <v>0</v>
      </c>
      <c r="AP140" s="80">
        <v>0</v>
      </c>
      <c r="AQ140" s="80">
        <v>0</v>
      </c>
      <c r="AR140" s="69">
        <v>0</v>
      </c>
      <c r="AS140" s="69">
        <v>0</v>
      </c>
      <c r="AT140" s="80">
        <v>0</v>
      </c>
      <c r="AU140" s="80">
        <v>0</v>
      </c>
      <c r="AV140" s="69">
        <v>0</v>
      </c>
      <c r="AW140" s="69">
        <v>0</v>
      </c>
      <c r="AX140" s="80">
        <v>0</v>
      </c>
      <c r="AY140" s="80">
        <v>0</v>
      </c>
      <c r="AZ140" s="69">
        <v>0</v>
      </c>
      <c r="BA140" s="69">
        <v>0</v>
      </c>
      <c r="BB140" s="80">
        <v>0</v>
      </c>
      <c r="BC140" s="80">
        <v>0</v>
      </c>
      <c r="BD140" s="69">
        <v>0</v>
      </c>
      <c r="BE140" s="69">
        <v>0</v>
      </c>
      <c r="BF140" s="80">
        <v>0</v>
      </c>
      <c r="BG140" s="80">
        <v>0</v>
      </c>
      <c r="BH140" s="69">
        <v>0</v>
      </c>
      <c r="BI140" s="69">
        <v>0</v>
      </c>
      <c r="BJ140" s="80">
        <v>0</v>
      </c>
      <c r="BK140" s="80">
        <v>0</v>
      </c>
      <c r="BL140" s="69">
        <v>0</v>
      </c>
      <c r="BM140" s="69">
        <v>0</v>
      </c>
      <c r="BN140" s="80">
        <v>0</v>
      </c>
      <c r="BO140" s="80">
        <v>0</v>
      </c>
      <c r="BP140" s="69">
        <v>0</v>
      </c>
      <c r="BQ140" s="69">
        <v>0</v>
      </c>
      <c r="BR140" s="80">
        <v>0</v>
      </c>
      <c r="BS140" s="80">
        <v>0</v>
      </c>
      <c r="BT140" s="69">
        <v>0</v>
      </c>
      <c r="BU140" s="69">
        <v>0</v>
      </c>
      <c r="BV140" s="80">
        <v>0</v>
      </c>
      <c r="BW140" s="80">
        <v>0</v>
      </c>
      <c r="BX140" s="69">
        <v>0</v>
      </c>
      <c r="BY140" s="69">
        <v>0</v>
      </c>
      <c r="BZ140" s="80">
        <v>0</v>
      </c>
      <c r="CA140" s="80">
        <v>0</v>
      </c>
      <c r="CB140" s="69">
        <v>0</v>
      </c>
      <c r="CC140" s="69">
        <v>0</v>
      </c>
      <c r="CD140" s="80">
        <v>0</v>
      </c>
      <c r="CE140" s="80">
        <v>0</v>
      </c>
      <c r="CF140" s="69">
        <v>0</v>
      </c>
      <c r="CG140" s="69">
        <v>0</v>
      </c>
      <c r="CH140" s="80">
        <v>0</v>
      </c>
      <c r="CI140" s="80">
        <v>0</v>
      </c>
      <c r="CJ140" s="69">
        <v>0</v>
      </c>
      <c r="CK140" s="69">
        <v>0</v>
      </c>
      <c r="CL140" s="80">
        <v>0</v>
      </c>
      <c r="CM140" s="80">
        <v>0</v>
      </c>
      <c r="CN140" s="67" t="s">
        <v>626</v>
      </c>
      <c r="CO140" s="67" t="s">
        <v>627</v>
      </c>
      <c r="CP140" s="67" t="s">
        <v>570</v>
      </c>
      <c r="CQ140" s="67" t="s">
        <v>570</v>
      </c>
      <c r="CR140" s="67" t="s">
        <v>570</v>
      </c>
      <c r="CS140" s="67" t="s">
        <v>570</v>
      </c>
      <c r="CT140" s="68">
        <v>45201</v>
      </c>
      <c r="CU140" s="67" t="s">
        <v>828</v>
      </c>
      <c r="CV140" s="67" t="s">
        <v>824</v>
      </c>
      <c r="CW140" s="68" t="s">
        <v>168</v>
      </c>
      <c r="CX140" s="68">
        <v>45104</v>
      </c>
      <c r="CY140" s="67" t="s">
        <v>821</v>
      </c>
      <c r="CZ140" s="67" t="s">
        <v>827</v>
      </c>
      <c r="DA140" s="67" t="s">
        <v>843</v>
      </c>
      <c r="DB140" s="81">
        <v>1524311.21</v>
      </c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</row>
    <row r="141" spans="2:1477" s="69" customFormat="1">
      <c r="B141" s="67" t="s">
        <v>2</v>
      </c>
      <c r="C141" s="67" t="s">
        <v>665</v>
      </c>
      <c r="D141" s="67" t="s">
        <v>863</v>
      </c>
      <c r="E141" s="68">
        <v>45057</v>
      </c>
      <c r="F141" s="67" t="s">
        <v>821</v>
      </c>
      <c r="G141" s="158" t="s">
        <v>827</v>
      </c>
      <c r="H141" s="187">
        <v>1</v>
      </c>
      <c r="I141" s="69">
        <v>0</v>
      </c>
      <c r="J141" s="69">
        <v>90</v>
      </c>
      <c r="K141" s="69">
        <v>100</v>
      </c>
      <c r="L141" s="69">
        <v>71</v>
      </c>
      <c r="M141" s="186">
        <f t="shared" si="36"/>
        <v>0.67777777777777781</v>
      </c>
      <c r="N141" s="69">
        <f t="shared" si="37"/>
        <v>1</v>
      </c>
      <c r="O141" s="69">
        <v>29</v>
      </c>
      <c r="P141" s="69">
        <v>0</v>
      </c>
      <c r="Q141" s="69">
        <v>0</v>
      </c>
      <c r="R141" s="69">
        <v>10</v>
      </c>
      <c r="S141" s="69">
        <v>0</v>
      </c>
      <c r="T141" s="190">
        <v>553641</v>
      </c>
      <c r="U141" s="190">
        <v>39372</v>
      </c>
      <c r="V141" s="190">
        <v>514269</v>
      </c>
      <c r="W141" s="190">
        <v>553641</v>
      </c>
      <c r="X141" s="190">
        <v>509921</v>
      </c>
      <c r="Y141" s="190">
        <v>0</v>
      </c>
      <c r="Z141" s="190">
        <v>0</v>
      </c>
      <c r="AA141" s="190">
        <v>0</v>
      </c>
      <c r="AB141" s="190">
        <v>509921</v>
      </c>
      <c r="AC141" s="190">
        <v>509921</v>
      </c>
      <c r="AD141" s="186">
        <f t="shared" si="38"/>
        <v>0.99154528077718085</v>
      </c>
      <c r="AE141" s="69">
        <f t="shared" si="39"/>
        <v>1</v>
      </c>
      <c r="AF141" s="190">
        <v>0</v>
      </c>
      <c r="AG141" s="190">
        <v>0</v>
      </c>
      <c r="AH141" s="69">
        <v>6</v>
      </c>
      <c r="AI141" s="69">
        <v>4</v>
      </c>
      <c r="AJ141" s="69">
        <v>0</v>
      </c>
      <c r="AK141" s="69">
        <v>0</v>
      </c>
      <c r="AL141" s="80">
        <v>0</v>
      </c>
      <c r="AM141" s="80">
        <v>0</v>
      </c>
      <c r="AN141" s="69">
        <v>0</v>
      </c>
      <c r="AO141" s="69">
        <v>0</v>
      </c>
      <c r="AP141" s="80">
        <v>0</v>
      </c>
      <c r="AQ141" s="80">
        <v>0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0</v>
      </c>
      <c r="BE141" s="69">
        <v>0</v>
      </c>
      <c r="BF141" s="80">
        <v>0</v>
      </c>
      <c r="BG141" s="80">
        <v>0</v>
      </c>
      <c r="BH141" s="69">
        <v>0</v>
      </c>
      <c r="BI141" s="69">
        <v>0</v>
      </c>
      <c r="BJ141" s="80">
        <v>0</v>
      </c>
      <c r="BK141" s="80">
        <v>0</v>
      </c>
      <c r="BL141" s="69">
        <v>0</v>
      </c>
      <c r="BM141" s="69">
        <v>0</v>
      </c>
      <c r="BN141" s="80">
        <v>0</v>
      </c>
      <c r="BO141" s="80">
        <v>0</v>
      </c>
      <c r="BP141" s="69">
        <v>0</v>
      </c>
      <c r="BQ141" s="69">
        <v>0</v>
      </c>
      <c r="BR141" s="80">
        <v>0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0</v>
      </c>
      <c r="CA141" s="80">
        <v>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0</v>
      </c>
      <c r="CI141" s="80">
        <v>0</v>
      </c>
      <c r="CJ141" s="69">
        <v>0</v>
      </c>
      <c r="CK141" s="69">
        <v>0</v>
      </c>
      <c r="CL141" s="80">
        <v>0</v>
      </c>
      <c r="CM141" s="80">
        <v>0</v>
      </c>
      <c r="CN141" s="67" t="s">
        <v>666</v>
      </c>
      <c r="CO141" s="67" t="s">
        <v>667</v>
      </c>
      <c r="CP141" s="67" t="s">
        <v>570</v>
      </c>
      <c r="CQ141" s="67" t="s">
        <v>570</v>
      </c>
      <c r="CR141" s="67" t="s">
        <v>570</v>
      </c>
      <c r="CS141" s="67" t="s">
        <v>570</v>
      </c>
      <c r="CT141" s="68">
        <v>45309</v>
      </c>
      <c r="CU141" s="67" t="s">
        <v>823</v>
      </c>
      <c r="CV141" s="67" t="s">
        <v>824</v>
      </c>
      <c r="CW141" s="68" t="s">
        <v>168</v>
      </c>
      <c r="CX141" s="68">
        <v>45229</v>
      </c>
      <c r="CY141" s="67" t="s">
        <v>828</v>
      </c>
      <c r="CZ141" s="67" t="s">
        <v>824</v>
      </c>
      <c r="DA141" s="67" t="s">
        <v>845</v>
      </c>
      <c r="DB141" s="81">
        <v>848184.9</v>
      </c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2:1477" s="69" customFormat="1">
      <c r="B142" s="67" t="s">
        <v>2</v>
      </c>
      <c r="C142" s="67" t="s">
        <v>668</v>
      </c>
      <c r="D142" s="67" t="s">
        <v>864</v>
      </c>
      <c r="E142" s="68">
        <v>45029</v>
      </c>
      <c r="F142" s="67" t="s">
        <v>821</v>
      </c>
      <c r="G142" s="158" t="s">
        <v>827</v>
      </c>
      <c r="H142" s="187">
        <v>1</v>
      </c>
      <c r="I142" s="69">
        <v>0</v>
      </c>
      <c r="J142" s="69">
        <v>80</v>
      </c>
      <c r="K142" s="69">
        <v>87</v>
      </c>
      <c r="L142" s="69">
        <v>79</v>
      </c>
      <c r="M142" s="186">
        <f t="shared" si="36"/>
        <v>0.9</v>
      </c>
      <c r="N142" s="69">
        <f t="shared" si="37"/>
        <v>1</v>
      </c>
      <c r="O142" s="69">
        <v>8</v>
      </c>
      <c r="P142" s="69">
        <v>0</v>
      </c>
      <c r="Q142" s="69">
        <v>0</v>
      </c>
      <c r="R142" s="69">
        <v>7</v>
      </c>
      <c r="S142" s="69">
        <v>0</v>
      </c>
      <c r="T142" s="190">
        <v>208278</v>
      </c>
      <c r="U142" s="190">
        <v>11765</v>
      </c>
      <c r="V142" s="190">
        <v>196514</v>
      </c>
      <c r="W142" s="190">
        <v>208278</v>
      </c>
      <c r="X142" s="190">
        <v>193768</v>
      </c>
      <c r="Y142" s="190">
        <v>0</v>
      </c>
      <c r="Z142" s="190">
        <v>0</v>
      </c>
      <c r="AA142" s="190">
        <v>0</v>
      </c>
      <c r="AB142" s="190">
        <v>193768</v>
      </c>
      <c r="AC142" s="190">
        <v>193768</v>
      </c>
      <c r="AD142" s="186">
        <f t="shared" si="38"/>
        <v>0.98602644086426416</v>
      </c>
      <c r="AE142" s="69">
        <f t="shared" si="39"/>
        <v>1</v>
      </c>
      <c r="AF142" s="190">
        <v>0</v>
      </c>
      <c r="AG142" s="190">
        <v>0</v>
      </c>
      <c r="AH142" s="69">
        <v>3</v>
      </c>
      <c r="AI142" s="69">
        <v>4</v>
      </c>
      <c r="AJ142" s="69">
        <v>0</v>
      </c>
      <c r="AK142" s="69">
        <v>0</v>
      </c>
      <c r="AL142" s="80">
        <v>0</v>
      </c>
      <c r="AM142" s="80">
        <v>0</v>
      </c>
      <c r="AN142" s="69">
        <v>0</v>
      </c>
      <c r="AO142" s="69">
        <v>0</v>
      </c>
      <c r="AP142" s="80">
        <v>0</v>
      </c>
      <c r="AQ142" s="80">
        <v>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0</v>
      </c>
      <c r="BG142" s="80">
        <v>0</v>
      </c>
      <c r="BH142" s="69">
        <v>0</v>
      </c>
      <c r="BI142" s="69">
        <v>0</v>
      </c>
      <c r="BJ142" s="80">
        <v>0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0</v>
      </c>
      <c r="CH142" s="80">
        <v>0</v>
      </c>
      <c r="CI142" s="80">
        <v>0</v>
      </c>
      <c r="CJ142" s="69">
        <v>0</v>
      </c>
      <c r="CK142" s="69">
        <v>0</v>
      </c>
      <c r="CL142" s="80">
        <v>0</v>
      </c>
      <c r="CM142" s="80">
        <v>0</v>
      </c>
      <c r="CN142" s="67" t="s">
        <v>658</v>
      </c>
      <c r="CO142" s="67" t="s">
        <v>659</v>
      </c>
      <c r="CP142" s="67" t="s">
        <v>570</v>
      </c>
      <c r="CQ142" s="67" t="s">
        <v>570</v>
      </c>
      <c r="CR142" s="67" t="s">
        <v>570</v>
      </c>
      <c r="CS142" s="67" t="s">
        <v>570</v>
      </c>
      <c r="CT142" s="68">
        <v>45323</v>
      </c>
      <c r="CU142" s="67" t="s">
        <v>823</v>
      </c>
      <c r="CV142" s="67" t="s">
        <v>824</v>
      </c>
      <c r="CW142" s="68" t="s">
        <v>168</v>
      </c>
      <c r="CX142" s="68">
        <v>45237</v>
      </c>
      <c r="CY142" s="67" t="s">
        <v>828</v>
      </c>
      <c r="CZ142" s="67" t="s">
        <v>824</v>
      </c>
      <c r="DA142" s="67" t="s">
        <v>843</v>
      </c>
      <c r="DB142" s="81">
        <v>247061.64</v>
      </c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2:1477" s="69" customFormat="1">
      <c r="B143" s="67" t="s">
        <v>2</v>
      </c>
      <c r="C143" s="67" t="s">
        <v>498</v>
      </c>
      <c r="D143" s="67" t="s">
        <v>499</v>
      </c>
      <c r="E143" s="68">
        <v>45148</v>
      </c>
      <c r="F143" s="67" t="s">
        <v>825</v>
      </c>
      <c r="G143" s="158" t="s">
        <v>824</v>
      </c>
      <c r="H143" s="187">
        <v>1</v>
      </c>
      <c r="I143" s="69">
        <v>0</v>
      </c>
      <c r="J143" s="69">
        <v>60</v>
      </c>
      <c r="K143" s="69">
        <v>94</v>
      </c>
      <c r="L143" s="69">
        <v>82</v>
      </c>
      <c r="M143" s="186">
        <f t="shared" si="36"/>
        <v>0.8</v>
      </c>
      <c r="N143" s="69">
        <f t="shared" si="37"/>
        <v>1</v>
      </c>
      <c r="O143" s="69">
        <v>12</v>
      </c>
      <c r="P143" s="69">
        <v>0</v>
      </c>
      <c r="Q143" s="69">
        <v>0</v>
      </c>
      <c r="R143" s="69">
        <v>34</v>
      </c>
      <c r="S143" s="69">
        <v>0</v>
      </c>
      <c r="T143" s="190">
        <v>123579</v>
      </c>
      <c r="U143" s="190">
        <v>5912</v>
      </c>
      <c r="V143" s="190">
        <v>117667</v>
      </c>
      <c r="W143" s="190">
        <v>123579</v>
      </c>
      <c r="X143" s="190">
        <v>121257</v>
      </c>
      <c r="Y143" s="190">
        <v>0</v>
      </c>
      <c r="Z143" s="190">
        <v>0</v>
      </c>
      <c r="AA143" s="190">
        <v>0</v>
      </c>
      <c r="AB143" s="190">
        <v>121257</v>
      </c>
      <c r="AC143" s="190">
        <v>121257</v>
      </c>
      <c r="AD143" s="186">
        <f t="shared" si="38"/>
        <v>1.030509828584055</v>
      </c>
      <c r="AE143" s="69">
        <f t="shared" si="39"/>
        <v>1</v>
      </c>
      <c r="AF143" s="190">
        <v>0</v>
      </c>
      <c r="AG143" s="190">
        <v>0</v>
      </c>
      <c r="AH143" s="69">
        <v>18</v>
      </c>
      <c r="AI143" s="69">
        <v>16</v>
      </c>
      <c r="AJ143" s="69">
        <v>0</v>
      </c>
      <c r="AK143" s="69">
        <v>0</v>
      </c>
      <c r="AL143" s="80">
        <v>0</v>
      </c>
      <c r="AM143" s="80">
        <v>0</v>
      </c>
      <c r="AN143" s="69">
        <v>0</v>
      </c>
      <c r="AO143" s="69">
        <v>0</v>
      </c>
      <c r="AP143" s="80">
        <v>0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3211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0</v>
      </c>
      <c r="CK143" s="69">
        <v>0</v>
      </c>
      <c r="CL143" s="80">
        <v>3211</v>
      </c>
      <c r="CM143" s="80">
        <v>0</v>
      </c>
      <c r="CN143" s="67" t="s">
        <v>652</v>
      </c>
      <c r="CO143" s="67" t="s">
        <v>653</v>
      </c>
      <c r="CP143" s="67" t="s">
        <v>570</v>
      </c>
      <c r="CQ143" s="67" t="s">
        <v>570</v>
      </c>
      <c r="CR143" s="67" t="s">
        <v>570</v>
      </c>
      <c r="CS143" s="67" t="s">
        <v>570</v>
      </c>
      <c r="CT143" s="68">
        <v>45371</v>
      </c>
      <c r="CU143" s="67" t="s">
        <v>823</v>
      </c>
      <c r="CV143" s="67" t="s">
        <v>824</v>
      </c>
      <c r="CW143" s="68" t="s">
        <v>168</v>
      </c>
      <c r="CX143" s="68">
        <v>45328</v>
      </c>
      <c r="CY143" s="67" t="s">
        <v>823</v>
      </c>
      <c r="CZ143" s="67" t="s">
        <v>824</v>
      </c>
      <c r="DA143" s="67" t="s">
        <v>847</v>
      </c>
      <c r="DB143" s="81">
        <v>124155.84</v>
      </c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2:1477" s="5" customFormat="1" ht="13.8" thickBot="1">
      <c r="B144" s="83"/>
      <c r="C144" s="83"/>
      <c r="D144" s="83"/>
      <c r="E144" s="68"/>
      <c r="F144" s="84"/>
      <c r="G144" s="84"/>
      <c r="H144" s="187"/>
      <c r="I144" s="76"/>
      <c r="J144" s="85"/>
      <c r="K144" s="85"/>
      <c r="L144" s="85"/>
      <c r="M144" s="140"/>
      <c r="N144" s="69"/>
      <c r="O144" s="76"/>
      <c r="P144" s="76"/>
      <c r="Q144" s="76"/>
      <c r="R144" s="86"/>
      <c r="S144" s="86"/>
      <c r="T144" s="87"/>
      <c r="U144" s="87"/>
      <c r="V144" s="87"/>
      <c r="W144" s="87"/>
      <c r="X144" s="87"/>
      <c r="Y144" s="190"/>
      <c r="Z144" s="190"/>
      <c r="AA144" s="190"/>
      <c r="AB144" s="190"/>
      <c r="AC144" s="190"/>
      <c r="AD144" s="140"/>
      <c r="AE144" s="69"/>
      <c r="AF144" s="190"/>
      <c r="AG144" s="190"/>
      <c r="AH144" s="76"/>
      <c r="AI144" s="76"/>
      <c r="AJ144" s="78"/>
      <c r="AK144" s="78"/>
      <c r="AL144" s="80"/>
      <c r="AM144" s="80"/>
      <c r="AN144" s="78"/>
      <c r="AO144" s="78"/>
      <c r="AP144" s="80"/>
      <c r="AQ144" s="80"/>
      <c r="AR144" s="78"/>
      <c r="AS144" s="78"/>
      <c r="AT144" s="80"/>
      <c r="AU144" s="80"/>
      <c r="AV144" s="78"/>
      <c r="AW144" s="78"/>
      <c r="AX144" s="80"/>
      <c r="AY144" s="80"/>
      <c r="AZ144" s="78"/>
      <c r="BA144" s="78"/>
      <c r="BB144" s="80"/>
      <c r="BC144" s="80"/>
      <c r="BD144" s="78"/>
      <c r="BE144" s="78"/>
      <c r="BF144" s="80"/>
      <c r="BG144" s="80"/>
      <c r="BH144" s="78"/>
      <c r="BI144" s="78"/>
      <c r="BJ144" s="80"/>
      <c r="BK144" s="80"/>
      <c r="BL144" s="78"/>
      <c r="BM144" s="78"/>
      <c r="BN144" s="80"/>
      <c r="BO144" s="80"/>
      <c r="BP144" s="78"/>
      <c r="BQ144" s="78"/>
      <c r="BR144" s="80"/>
      <c r="BS144" s="80"/>
      <c r="BT144" s="78"/>
      <c r="BU144" s="78"/>
      <c r="BV144" s="80"/>
      <c r="BW144" s="80"/>
      <c r="BX144" s="78"/>
      <c r="BY144" s="78"/>
      <c r="BZ144" s="80"/>
      <c r="CA144" s="80"/>
      <c r="CB144" s="78"/>
      <c r="CC144" s="78"/>
      <c r="CD144" s="80"/>
      <c r="CE144" s="80"/>
      <c r="CF144" s="78"/>
      <c r="CG144" s="78"/>
      <c r="CH144" s="80"/>
      <c r="CI144" s="80"/>
      <c r="CJ144" s="78"/>
      <c r="CK144" s="78"/>
      <c r="CL144" s="80"/>
      <c r="CM144" s="80"/>
      <c r="CN144" s="89"/>
      <c r="CO144" s="89"/>
      <c r="CP144" s="89"/>
      <c r="CQ144" s="76"/>
      <c r="CR144" s="76"/>
      <c r="CS144" s="76"/>
      <c r="CT144" s="68"/>
      <c r="CU144" s="75"/>
      <c r="CV144" s="75"/>
      <c r="CW144" s="68"/>
      <c r="CX144" s="68"/>
      <c r="CY144" s="75"/>
      <c r="CZ144" s="75"/>
      <c r="DA144" s="90"/>
      <c r="DB144" s="88"/>
      <c r="DC144" s="76"/>
      <c r="DD144" s="211"/>
    </row>
    <row r="145" spans="2:1477" s="6" customFormat="1" ht="24" customHeight="1" thickTop="1" thickBot="1">
      <c r="B145" s="245" t="s">
        <v>902</v>
      </c>
      <c r="C145" s="246"/>
      <c r="D145" s="247"/>
      <c r="E145" s="7"/>
      <c r="F145" s="8"/>
      <c r="G145" s="141">
        <f>IF(B131="","",ROWS(B131:B144)-1)</f>
        <v>13</v>
      </c>
      <c r="H145" s="9">
        <f>SUM(H131:H144)</f>
        <v>16</v>
      </c>
      <c r="I145" s="9">
        <f>SUM(I131:I144)</f>
        <v>6</v>
      </c>
      <c r="J145" s="9">
        <f>SUM(J131:J144)</f>
        <v>1725</v>
      </c>
      <c r="K145" s="9">
        <f>SUM(K131:K144)</f>
        <v>2437</v>
      </c>
      <c r="L145" s="9">
        <f>SUM(L131:L144)</f>
        <v>2227</v>
      </c>
      <c r="M145" s="142">
        <f>IF(G145="",0,N145/G145)</f>
        <v>1</v>
      </c>
      <c r="N145" s="9">
        <f t="shared" ref="N145:AC145" si="40">SUM(N131:N144)</f>
        <v>13</v>
      </c>
      <c r="O145" s="9">
        <f t="shared" si="40"/>
        <v>210</v>
      </c>
      <c r="P145" s="9">
        <f t="shared" si="40"/>
        <v>0</v>
      </c>
      <c r="Q145" s="9">
        <f t="shared" si="40"/>
        <v>0</v>
      </c>
      <c r="R145" s="9">
        <f t="shared" si="40"/>
        <v>712</v>
      </c>
      <c r="S145" s="9">
        <f t="shared" si="40"/>
        <v>0</v>
      </c>
      <c r="T145" s="11">
        <f t="shared" si="40"/>
        <v>24731924</v>
      </c>
      <c r="U145" s="11">
        <f t="shared" si="40"/>
        <v>406232</v>
      </c>
      <c r="V145" s="11">
        <f t="shared" si="40"/>
        <v>24325695</v>
      </c>
      <c r="W145" s="11">
        <f t="shared" si="40"/>
        <v>24765191</v>
      </c>
      <c r="X145" s="11">
        <f t="shared" si="40"/>
        <v>24511863</v>
      </c>
      <c r="Y145" s="11">
        <f t="shared" si="40"/>
        <v>-18750</v>
      </c>
      <c r="Z145" s="11">
        <f t="shared" si="40"/>
        <v>0</v>
      </c>
      <c r="AA145" s="11">
        <f t="shared" si="40"/>
        <v>-18750</v>
      </c>
      <c r="AB145" s="11">
        <f t="shared" si="40"/>
        <v>24493113</v>
      </c>
      <c r="AC145" s="11">
        <f t="shared" si="40"/>
        <v>24850424</v>
      </c>
      <c r="AD145" s="142">
        <f>IF(G145="",0,AE145/G145)</f>
        <v>1</v>
      </c>
      <c r="AE145" s="145">
        <f t="shared" ref="AE145:CM145" si="41">SUM(AE131:AE144)</f>
        <v>13</v>
      </c>
      <c r="AF145" s="11">
        <f t="shared" si="41"/>
        <v>376104</v>
      </c>
      <c r="AG145" s="11">
        <f t="shared" si="41"/>
        <v>33266</v>
      </c>
      <c r="AH145" s="12">
        <f t="shared" si="41"/>
        <v>420</v>
      </c>
      <c r="AI145" s="12">
        <f t="shared" si="41"/>
        <v>232</v>
      </c>
      <c r="AJ145" s="12">
        <f t="shared" si="41"/>
        <v>0</v>
      </c>
      <c r="AK145" s="12">
        <f t="shared" si="41"/>
        <v>0</v>
      </c>
      <c r="AL145" s="11">
        <f t="shared" si="41"/>
        <v>12464</v>
      </c>
      <c r="AM145" s="11">
        <f t="shared" si="41"/>
        <v>0</v>
      </c>
      <c r="AN145" s="12">
        <f t="shared" si="41"/>
        <v>39</v>
      </c>
      <c r="AO145" s="12">
        <f t="shared" si="41"/>
        <v>0</v>
      </c>
      <c r="AP145" s="11">
        <f t="shared" si="41"/>
        <v>40991</v>
      </c>
      <c r="AQ145" s="11">
        <f t="shared" si="41"/>
        <v>0</v>
      </c>
      <c r="AR145" s="12">
        <f t="shared" si="41"/>
        <v>0</v>
      </c>
      <c r="AS145" s="12">
        <f t="shared" si="41"/>
        <v>0</v>
      </c>
      <c r="AT145" s="11">
        <f t="shared" si="41"/>
        <v>0</v>
      </c>
      <c r="AU145" s="11">
        <f t="shared" si="41"/>
        <v>0</v>
      </c>
      <c r="AV145" s="12">
        <f t="shared" si="41"/>
        <v>0</v>
      </c>
      <c r="AW145" s="12">
        <f t="shared" si="41"/>
        <v>0</v>
      </c>
      <c r="AX145" s="11">
        <f t="shared" si="41"/>
        <v>0</v>
      </c>
      <c r="AY145" s="11">
        <f t="shared" si="41"/>
        <v>0</v>
      </c>
      <c r="AZ145" s="12">
        <f t="shared" si="41"/>
        <v>0</v>
      </c>
      <c r="BA145" s="12">
        <f t="shared" si="41"/>
        <v>0</v>
      </c>
      <c r="BB145" s="11">
        <f t="shared" si="41"/>
        <v>0</v>
      </c>
      <c r="BC145" s="11">
        <f t="shared" si="41"/>
        <v>0</v>
      </c>
      <c r="BD145" s="12">
        <f t="shared" si="41"/>
        <v>0</v>
      </c>
      <c r="BE145" s="12">
        <f t="shared" si="41"/>
        <v>0</v>
      </c>
      <c r="BF145" s="11">
        <f t="shared" si="41"/>
        <v>6236</v>
      </c>
      <c r="BG145" s="11">
        <f t="shared" si="41"/>
        <v>0</v>
      </c>
      <c r="BH145" s="12">
        <f t="shared" si="41"/>
        <v>0</v>
      </c>
      <c r="BI145" s="12">
        <f t="shared" si="41"/>
        <v>0</v>
      </c>
      <c r="BJ145" s="11">
        <f t="shared" si="41"/>
        <v>0</v>
      </c>
      <c r="BK145" s="11">
        <f t="shared" si="41"/>
        <v>0</v>
      </c>
      <c r="BL145" s="12">
        <f t="shared" si="41"/>
        <v>0</v>
      </c>
      <c r="BM145" s="12">
        <f t="shared" si="41"/>
        <v>0</v>
      </c>
      <c r="BN145" s="11">
        <f t="shared" si="41"/>
        <v>0</v>
      </c>
      <c r="BO145" s="11">
        <f t="shared" si="41"/>
        <v>0</v>
      </c>
      <c r="BP145" s="12">
        <f t="shared" si="41"/>
        <v>123</v>
      </c>
      <c r="BQ145" s="12">
        <f t="shared" si="41"/>
        <v>0</v>
      </c>
      <c r="BR145" s="11">
        <f t="shared" si="41"/>
        <v>0</v>
      </c>
      <c r="BS145" s="11">
        <f t="shared" si="41"/>
        <v>0</v>
      </c>
      <c r="BT145" s="12">
        <f t="shared" si="41"/>
        <v>0</v>
      </c>
      <c r="BU145" s="12">
        <f t="shared" si="41"/>
        <v>0</v>
      </c>
      <c r="BV145" s="11">
        <f t="shared" si="41"/>
        <v>0</v>
      </c>
      <c r="BW145" s="11">
        <f t="shared" si="41"/>
        <v>0</v>
      </c>
      <c r="BX145" s="12">
        <f t="shared" si="41"/>
        <v>0</v>
      </c>
      <c r="BY145" s="12">
        <f t="shared" si="41"/>
        <v>0</v>
      </c>
      <c r="BZ145" s="11">
        <f t="shared" si="41"/>
        <v>0</v>
      </c>
      <c r="CA145" s="11">
        <f t="shared" si="41"/>
        <v>0</v>
      </c>
      <c r="CB145" s="12">
        <f t="shared" si="41"/>
        <v>21</v>
      </c>
      <c r="CC145" s="12">
        <f t="shared" si="41"/>
        <v>0</v>
      </c>
      <c r="CD145" s="11">
        <f t="shared" si="41"/>
        <v>0</v>
      </c>
      <c r="CE145" s="11">
        <f t="shared" si="41"/>
        <v>0</v>
      </c>
      <c r="CF145" s="12">
        <f t="shared" si="41"/>
        <v>0</v>
      </c>
      <c r="CG145" s="12">
        <f t="shared" si="41"/>
        <v>0</v>
      </c>
      <c r="CH145" s="11">
        <f t="shared" si="41"/>
        <v>0</v>
      </c>
      <c r="CI145" s="11">
        <f t="shared" si="41"/>
        <v>0</v>
      </c>
      <c r="CJ145" s="12">
        <f t="shared" si="41"/>
        <v>183</v>
      </c>
      <c r="CK145" s="12">
        <f t="shared" si="41"/>
        <v>0</v>
      </c>
      <c r="CL145" s="11">
        <f t="shared" si="41"/>
        <v>59691</v>
      </c>
      <c r="CM145" s="11">
        <f t="shared" si="41"/>
        <v>0</v>
      </c>
      <c r="CN145" s="13"/>
      <c r="CO145" s="13"/>
      <c r="CP145" s="13"/>
      <c r="CQ145" s="13"/>
      <c r="CR145" s="13"/>
      <c r="CS145" s="13"/>
      <c r="CT145" s="7"/>
      <c r="CU145" s="8"/>
      <c r="CV145" s="8"/>
      <c r="CW145" s="7"/>
      <c r="CX145" s="7"/>
      <c r="CY145" s="8"/>
      <c r="CZ145" s="8"/>
      <c r="DA145" s="8"/>
      <c r="DB145" s="11"/>
      <c r="DC145" s="13"/>
      <c r="DD145" s="15"/>
    </row>
    <row r="146" spans="2:1477" s="6" customFormat="1" ht="24" customHeight="1" thickTop="1">
      <c r="B146" s="260" t="s">
        <v>34</v>
      </c>
      <c r="C146" s="261"/>
      <c r="D146" s="262"/>
      <c r="E146" s="110"/>
      <c r="F146" s="111"/>
      <c r="G146" s="112">
        <f t="shared" ref="G146:L146" si="42">SUM(G130,G145)</f>
        <v>52</v>
      </c>
      <c r="H146" s="112">
        <f t="shared" si="42"/>
        <v>71</v>
      </c>
      <c r="I146" s="112">
        <f t="shared" si="42"/>
        <v>77</v>
      </c>
      <c r="J146" s="112">
        <f t="shared" si="42"/>
        <v>10509</v>
      </c>
      <c r="K146" s="112">
        <f t="shared" si="42"/>
        <v>17605</v>
      </c>
      <c r="L146" s="112">
        <f t="shared" si="42"/>
        <v>17832</v>
      </c>
      <c r="M146" s="142">
        <f>IF(G146=0,0,N146/G146)</f>
        <v>0.80769230769230771</v>
      </c>
      <c r="N146" s="112">
        <f t="shared" ref="N146:AC146" si="43">SUM(N130,N145)</f>
        <v>42</v>
      </c>
      <c r="O146" s="112">
        <f t="shared" si="43"/>
        <v>-227</v>
      </c>
      <c r="P146" s="113">
        <f t="shared" si="43"/>
        <v>706</v>
      </c>
      <c r="Q146" s="113">
        <f t="shared" si="43"/>
        <v>0</v>
      </c>
      <c r="R146" s="112">
        <f t="shared" si="43"/>
        <v>6511</v>
      </c>
      <c r="S146" s="112">
        <f t="shared" si="43"/>
        <v>585</v>
      </c>
      <c r="T146" s="114">
        <f t="shared" si="43"/>
        <v>188057147</v>
      </c>
      <c r="U146" s="114">
        <f t="shared" si="43"/>
        <v>2077918</v>
      </c>
      <c r="V146" s="114">
        <f t="shared" si="43"/>
        <v>185979234</v>
      </c>
      <c r="W146" s="114">
        <f t="shared" si="43"/>
        <v>191968412</v>
      </c>
      <c r="X146" s="114">
        <f t="shared" si="43"/>
        <v>192683212</v>
      </c>
      <c r="Y146" s="114">
        <f t="shared" si="43"/>
        <v>-2179828</v>
      </c>
      <c r="Z146" s="114">
        <f t="shared" si="43"/>
        <v>50000</v>
      </c>
      <c r="AA146" s="114">
        <f t="shared" si="43"/>
        <v>-2129828</v>
      </c>
      <c r="AB146" s="114">
        <f t="shared" si="43"/>
        <v>190553384</v>
      </c>
      <c r="AC146" s="114">
        <f t="shared" si="43"/>
        <v>194595898</v>
      </c>
      <c r="AD146" s="142">
        <f>IF(G146=0,0,AE146/G146)</f>
        <v>0.94230769230769229</v>
      </c>
      <c r="AE146" s="144">
        <f t="shared" ref="AE146:CM146" si="44">SUM(AE130,AE145)</f>
        <v>49</v>
      </c>
      <c r="AF146" s="114">
        <f t="shared" si="44"/>
        <v>4765625</v>
      </c>
      <c r="AG146" s="114">
        <f t="shared" si="44"/>
        <v>3911267</v>
      </c>
      <c r="AH146" s="115">
        <f t="shared" si="44"/>
        <v>4040</v>
      </c>
      <c r="AI146" s="115">
        <f t="shared" si="44"/>
        <v>1546</v>
      </c>
      <c r="AJ146" s="115">
        <f t="shared" si="44"/>
        <v>209</v>
      </c>
      <c r="AK146" s="115">
        <f t="shared" si="44"/>
        <v>217</v>
      </c>
      <c r="AL146" s="114">
        <f t="shared" si="44"/>
        <v>2006788</v>
      </c>
      <c r="AM146" s="114">
        <f t="shared" si="44"/>
        <v>12069</v>
      </c>
      <c r="AN146" s="115">
        <f t="shared" si="44"/>
        <v>287</v>
      </c>
      <c r="AO146" s="115">
        <f t="shared" si="44"/>
        <v>264</v>
      </c>
      <c r="AP146" s="114">
        <f t="shared" si="44"/>
        <v>1326281</v>
      </c>
      <c r="AQ146" s="114">
        <f t="shared" si="44"/>
        <v>6394</v>
      </c>
      <c r="AR146" s="115">
        <f t="shared" si="44"/>
        <v>0</v>
      </c>
      <c r="AS146" s="115">
        <f t="shared" si="44"/>
        <v>0</v>
      </c>
      <c r="AT146" s="114">
        <f t="shared" si="44"/>
        <v>2548</v>
      </c>
      <c r="AU146" s="114">
        <f t="shared" si="44"/>
        <v>0</v>
      </c>
      <c r="AV146" s="115">
        <f t="shared" si="44"/>
        <v>0</v>
      </c>
      <c r="AW146" s="115">
        <f t="shared" si="44"/>
        <v>0</v>
      </c>
      <c r="AX146" s="114">
        <f t="shared" si="44"/>
        <v>0</v>
      </c>
      <c r="AY146" s="114">
        <f t="shared" si="44"/>
        <v>0</v>
      </c>
      <c r="AZ146" s="115">
        <f t="shared" si="44"/>
        <v>0</v>
      </c>
      <c r="BA146" s="115">
        <f t="shared" si="44"/>
        <v>0</v>
      </c>
      <c r="BB146" s="114">
        <f t="shared" si="44"/>
        <v>0</v>
      </c>
      <c r="BC146" s="114">
        <f t="shared" si="44"/>
        <v>0</v>
      </c>
      <c r="BD146" s="115">
        <f t="shared" si="44"/>
        <v>128</v>
      </c>
      <c r="BE146" s="115">
        <f t="shared" si="44"/>
        <v>38</v>
      </c>
      <c r="BF146" s="114">
        <f t="shared" si="44"/>
        <v>684324</v>
      </c>
      <c r="BG146" s="114">
        <f t="shared" si="44"/>
        <v>0</v>
      </c>
      <c r="BH146" s="115">
        <f t="shared" si="44"/>
        <v>0</v>
      </c>
      <c r="BI146" s="115">
        <f t="shared" si="44"/>
        <v>0</v>
      </c>
      <c r="BJ146" s="114">
        <f t="shared" si="44"/>
        <v>77005</v>
      </c>
      <c r="BK146" s="114">
        <f t="shared" si="44"/>
        <v>18045</v>
      </c>
      <c r="BL146" s="115">
        <f t="shared" si="44"/>
        <v>0</v>
      </c>
      <c r="BM146" s="115">
        <f t="shared" si="44"/>
        <v>0</v>
      </c>
      <c r="BN146" s="114">
        <f t="shared" si="44"/>
        <v>0</v>
      </c>
      <c r="BO146" s="114">
        <f t="shared" si="44"/>
        <v>0</v>
      </c>
      <c r="BP146" s="115">
        <f t="shared" si="44"/>
        <v>672</v>
      </c>
      <c r="BQ146" s="115">
        <f t="shared" si="44"/>
        <v>155</v>
      </c>
      <c r="BR146" s="114">
        <f t="shared" si="44"/>
        <v>110784</v>
      </c>
      <c r="BS146" s="114">
        <f t="shared" si="44"/>
        <v>0</v>
      </c>
      <c r="BT146" s="115">
        <f t="shared" si="44"/>
        <v>0</v>
      </c>
      <c r="BU146" s="115">
        <f t="shared" si="44"/>
        <v>46</v>
      </c>
      <c r="BV146" s="114">
        <f t="shared" si="44"/>
        <v>95000</v>
      </c>
      <c r="BW146" s="114">
        <f t="shared" si="44"/>
        <v>95000</v>
      </c>
      <c r="BX146" s="115">
        <f t="shared" si="44"/>
        <v>38</v>
      </c>
      <c r="BY146" s="115">
        <f t="shared" si="44"/>
        <v>16</v>
      </c>
      <c r="BZ146" s="114">
        <f t="shared" si="44"/>
        <v>9478</v>
      </c>
      <c r="CA146" s="114">
        <f t="shared" si="44"/>
        <v>9478</v>
      </c>
      <c r="CB146" s="115">
        <f t="shared" si="44"/>
        <v>420</v>
      </c>
      <c r="CC146" s="115">
        <f t="shared" si="44"/>
        <v>0</v>
      </c>
      <c r="CD146" s="114">
        <f t="shared" si="44"/>
        <v>0</v>
      </c>
      <c r="CE146" s="114">
        <f t="shared" si="44"/>
        <v>0</v>
      </c>
      <c r="CF146" s="115">
        <f t="shared" si="44"/>
        <v>0</v>
      </c>
      <c r="CG146" s="115">
        <f t="shared" si="44"/>
        <v>0</v>
      </c>
      <c r="CH146" s="114">
        <f t="shared" si="44"/>
        <v>-159429</v>
      </c>
      <c r="CI146" s="114">
        <f t="shared" si="44"/>
        <v>0</v>
      </c>
      <c r="CJ146" s="115">
        <f t="shared" si="44"/>
        <v>1754</v>
      </c>
      <c r="CK146" s="115">
        <f t="shared" si="44"/>
        <v>736</v>
      </c>
      <c r="CL146" s="114">
        <f t="shared" si="44"/>
        <v>4152782</v>
      </c>
      <c r="CM146" s="114">
        <f t="shared" si="44"/>
        <v>140986</v>
      </c>
      <c r="CN146" s="116"/>
      <c r="CO146" s="116"/>
      <c r="CP146" s="116"/>
      <c r="CQ146" s="116"/>
      <c r="CR146" s="116"/>
      <c r="CS146" s="116"/>
      <c r="CT146" s="110"/>
      <c r="CU146" s="111"/>
      <c r="CV146" s="111"/>
      <c r="CW146" s="110"/>
      <c r="CX146" s="110"/>
      <c r="CY146" s="111"/>
      <c r="CZ146" s="111"/>
      <c r="DA146" s="111"/>
      <c r="DB146" s="114"/>
      <c r="DC146" s="116"/>
      <c r="DD146" s="116"/>
    </row>
    <row r="147" spans="2:1477" s="69" customFormat="1">
      <c r="B147" s="67" t="s">
        <v>3</v>
      </c>
      <c r="C147" s="67" t="s">
        <v>329</v>
      </c>
      <c r="D147" s="67" t="s">
        <v>330</v>
      </c>
      <c r="E147" s="68">
        <v>43971</v>
      </c>
      <c r="F147" s="67" t="s">
        <v>821</v>
      </c>
      <c r="G147" s="67" t="s">
        <v>826</v>
      </c>
      <c r="H147" s="187">
        <v>2</v>
      </c>
      <c r="I147" s="69">
        <v>14</v>
      </c>
      <c r="J147" s="69">
        <v>642</v>
      </c>
      <c r="K147" s="69">
        <v>1093</v>
      </c>
      <c r="L147" s="69">
        <v>1084</v>
      </c>
      <c r="M147" s="186">
        <f>IF(J147 = 0,0,(L147-AH147-AI147)/J147)</f>
        <v>1.1666666666666667</v>
      </c>
      <c r="N147" s="69">
        <f>IF(G147&lt;&gt;"",IF(M147&lt;=1.2,1,0),0)</f>
        <v>1</v>
      </c>
      <c r="O147" s="69">
        <v>9</v>
      </c>
      <c r="P147" s="69">
        <v>0</v>
      </c>
      <c r="Q147" s="69">
        <v>0</v>
      </c>
      <c r="R147" s="69">
        <v>445</v>
      </c>
      <c r="S147" s="69">
        <v>6</v>
      </c>
      <c r="T147" s="190">
        <v>26406739</v>
      </c>
      <c r="U147" s="190">
        <v>150000</v>
      </c>
      <c r="V147" s="190">
        <v>26256739</v>
      </c>
      <c r="W147" s="190">
        <v>27530140</v>
      </c>
      <c r="X147" s="190">
        <v>27615738</v>
      </c>
      <c r="Y147" s="190">
        <v>0</v>
      </c>
      <c r="Z147" s="190">
        <v>0</v>
      </c>
      <c r="AA147" s="190">
        <v>0</v>
      </c>
      <c r="AB147" s="190">
        <v>27615738</v>
      </c>
      <c r="AC147" s="190">
        <v>28097247</v>
      </c>
      <c r="AD147" s="186">
        <f>IF(V147=0,0,AC147/V147)</f>
        <v>1.0700965950112846</v>
      </c>
      <c r="AE147" s="69">
        <f>IF(AD147 &lt;=1.1,1,0)</f>
        <v>1</v>
      </c>
      <c r="AF147" s="190">
        <v>1507029</v>
      </c>
      <c r="AG147" s="190">
        <v>1123402</v>
      </c>
      <c r="AH147" s="69">
        <v>284</v>
      </c>
      <c r="AI147" s="69">
        <v>51</v>
      </c>
      <c r="AJ147" s="69">
        <v>0</v>
      </c>
      <c r="AK147" s="69">
        <v>0</v>
      </c>
      <c r="AL147" s="80">
        <v>40935</v>
      </c>
      <c r="AM147" s="80">
        <v>0</v>
      </c>
      <c r="AN147" s="69">
        <v>110</v>
      </c>
      <c r="AO147" s="69">
        <v>0</v>
      </c>
      <c r="AP147" s="80">
        <v>428405</v>
      </c>
      <c r="AQ147" s="80">
        <v>32084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-103477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223929</v>
      </c>
      <c r="BG147" s="80">
        <v>0</v>
      </c>
      <c r="BH147" s="69">
        <v>0</v>
      </c>
      <c r="BI147" s="69">
        <v>0</v>
      </c>
      <c r="BJ147" s="80">
        <v>320493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147</v>
      </c>
      <c r="BQ147" s="69">
        <v>0</v>
      </c>
      <c r="BR147" s="80">
        <v>11175</v>
      </c>
      <c r="BS147" s="80">
        <v>0</v>
      </c>
      <c r="BT147" s="69">
        <v>0</v>
      </c>
      <c r="BU147" s="69">
        <v>0</v>
      </c>
      <c r="BV147" s="80">
        <v>308488</v>
      </c>
      <c r="BW147" s="80">
        <v>0</v>
      </c>
      <c r="BX147" s="69">
        <v>0</v>
      </c>
      <c r="BY147" s="69">
        <v>6</v>
      </c>
      <c r="BZ147" s="80">
        <v>42593</v>
      </c>
      <c r="CA147" s="80">
        <v>42593</v>
      </c>
      <c r="CB147" s="69">
        <v>23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280</v>
      </c>
      <c r="CK147" s="69">
        <v>6</v>
      </c>
      <c r="CL147" s="80">
        <v>1272542</v>
      </c>
      <c r="CM147" s="80">
        <v>74677</v>
      </c>
      <c r="CN147" s="67" t="s">
        <v>729</v>
      </c>
      <c r="CO147" s="67" t="s">
        <v>730</v>
      </c>
      <c r="CP147" s="67" t="s">
        <v>570</v>
      </c>
      <c r="CQ147" s="67" t="s">
        <v>570</v>
      </c>
      <c r="CR147" s="67" t="s">
        <v>570</v>
      </c>
      <c r="CS147" s="67" t="s">
        <v>570</v>
      </c>
      <c r="CT147" s="68">
        <v>45218</v>
      </c>
      <c r="CU147" s="67" t="s">
        <v>828</v>
      </c>
      <c r="CV147" s="67" t="s">
        <v>824</v>
      </c>
      <c r="CW147" s="68" t="s">
        <v>168</v>
      </c>
      <c r="CX147" s="68">
        <v>45177</v>
      </c>
      <c r="CY147" s="67" t="s">
        <v>825</v>
      </c>
      <c r="CZ147" s="67" t="s">
        <v>824</v>
      </c>
      <c r="DA147" s="67" t="s">
        <v>865</v>
      </c>
      <c r="DB147" s="81">
        <v>27323787.5</v>
      </c>
      <c r="DC147" s="67" t="s">
        <v>713</v>
      </c>
      <c r="DD147" s="67" t="s">
        <v>714</v>
      </c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2:1477" s="69" customFormat="1">
      <c r="B148" s="67" t="s">
        <v>3</v>
      </c>
      <c r="C148" s="67" t="s">
        <v>331</v>
      </c>
      <c r="D148" s="67" t="s">
        <v>332</v>
      </c>
      <c r="E148" s="68">
        <v>44342</v>
      </c>
      <c r="F148" s="67" t="s">
        <v>821</v>
      </c>
      <c r="G148" s="67" t="s">
        <v>822</v>
      </c>
      <c r="H148" s="187">
        <v>3</v>
      </c>
      <c r="I148" s="69">
        <v>2</v>
      </c>
      <c r="J148" s="69">
        <v>384</v>
      </c>
      <c r="K148" s="69">
        <v>492</v>
      </c>
      <c r="L148" s="69">
        <v>492</v>
      </c>
      <c r="M148" s="186">
        <f t="shared" ref="M148:M163" si="45">IF(J148 = 0,0,(L148-AH148-AI148)/J148)</f>
        <v>1</v>
      </c>
      <c r="N148" s="69">
        <f t="shared" ref="N148:N163" si="46">IF(G148&lt;&gt;"",IF(M148&lt;=1.2,1,0),0)</f>
        <v>1</v>
      </c>
      <c r="O148" s="69">
        <v>0</v>
      </c>
      <c r="P148" s="69">
        <v>0</v>
      </c>
      <c r="Q148" s="69">
        <v>0</v>
      </c>
      <c r="R148" s="69">
        <v>108</v>
      </c>
      <c r="S148" s="69">
        <v>0</v>
      </c>
      <c r="T148" s="190">
        <v>3588218</v>
      </c>
      <c r="U148" s="190">
        <v>50000</v>
      </c>
      <c r="V148" s="190">
        <v>3538218</v>
      </c>
      <c r="W148" s="190">
        <v>3660295</v>
      </c>
      <c r="X148" s="190">
        <v>3546957</v>
      </c>
      <c r="Y148" s="190">
        <v>0</v>
      </c>
      <c r="Z148" s="190">
        <v>0</v>
      </c>
      <c r="AA148" s="190">
        <v>0</v>
      </c>
      <c r="AB148" s="190">
        <v>3546957</v>
      </c>
      <c r="AC148" s="190">
        <v>3613971</v>
      </c>
      <c r="AD148" s="186">
        <f t="shared" ref="AD148:AD163" si="47">IF(V148=0,0,AC148/V148)</f>
        <v>1.0214099300834487</v>
      </c>
      <c r="AE148" s="69">
        <f t="shared" ref="AE148:AE163" si="48">IF(AD148 &lt;=1.1,1,0)</f>
        <v>1</v>
      </c>
      <c r="AF148" s="190">
        <v>67014</v>
      </c>
      <c r="AG148" s="190">
        <v>72077</v>
      </c>
      <c r="AH148" s="69">
        <v>71</v>
      </c>
      <c r="AI148" s="69">
        <v>37</v>
      </c>
      <c r="AJ148" s="69">
        <v>0</v>
      </c>
      <c r="AK148" s="69">
        <v>0</v>
      </c>
      <c r="AL148" s="80">
        <v>0</v>
      </c>
      <c r="AM148" s="80">
        <v>0</v>
      </c>
      <c r="AN148" s="69">
        <v>0</v>
      </c>
      <c r="AO148" s="69">
        <v>0</v>
      </c>
      <c r="AP148" s="80">
        <v>91148</v>
      </c>
      <c r="AQ148" s="80">
        <v>0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0</v>
      </c>
      <c r="BE148" s="69">
        <v>0</v>
      </c>
      <c r="BF148" s="80">
        <v>0</v>
      </c>
      <c r="BG148" s="80">
        <v>0</v>
      </c>
      <c r="BH148" s="69">
        <v>0</v>
      </c>
      <c r="BI148" s="69">
        <v>0</v>
      </c>
      <c r="BJ148" s="80">
        <v>0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14596</v>
      </c>
      <c r="CE148" s="80">
        <v>0</v>
      </c>
      <c r="CF148" s="69">
        <v>0</v>
      </c>
      <c r="CG148" s="69">
        <v>0</v>
      </c>
      <c r="CH148" s="80">
        <v>-11203</v>
      </c>
      <c r="CI148" s="80">
        <v>0</v>
      </c>
      <c r="CJ148" s="69">
        <v>0</v>
      </c>
      <c r="CK148" s="69">
        <v>0</v>
      </c>
      <c r="CL148" s="80">
        <v>94541</v>
      </c>
      <c r="CM148" s="80">
        <v>0</v>
      </c>
      <c r="CN148" s="67" t="s">
        <v>731</v>
      </c>
      <c r="CO148" s="67" t="s">
        <v>732</v>
      </c>
      <c r="CP148" s="67" t="s">
        <v>570</v>
      </c>
      <c r="CQ148" s="67" t="s">
        <v>570</v>
      </c>
      <c r="CR148" s="67" t="s">
        <v>570</v>
      </c>
      <c r="CS148" s="67" t="s">
        <v>570</v>
      </c>
      <c r="CT148" s="68">
        <v>45166</v>
      </c>
      <c r="CU148" s="67" t="s">
        <v>825</v>
      </c>
      <c r="CV148" s="67" t="s">
        <v>824</v>
      </c>
      <c r="CW148" s="68" t="s">
        <v>168</v>
      </c>
      <c r="CX148" s="68">
        <v>45016</v>
      </c>
      <c r="CY148" s="67" t="s">
        <v>823</v>
      </c>
      <c r="CZ148" s="67" t="s">
        <v>827</v>
      </c>
      <c r="DA148" s="67" t="s">
        <v>865</v>
      </c>
      <c r="DB148" s="81">
        <v>3732217.16</v>
      </c>
      <c r="DC148" s="67"/>
      <c r="DD148" s="67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2:1477" s="69" customFormat="1">
      <c r="B149" s="67" t="s">
        <v>3</v>
      </c>
      <c r="C149" s="67" t="s">
        <v>333</v>
      </c>
      <c r="D149" s="67" t="s">
        <v>334</v>
      </c>
      <c r="E149" s="68">
        <v>44342</v>
      </c>
      <c r="F149" s="67" t="s">
        <v>821</v>
      </c>
      <c r="G149" s="67" t="s">
        <v>822</v>
      </c>
      <c r="H149" s="187">
        <v>3</v>
      </c>
      <c r="I149" s="69">
        <v>3</v>
      </c>
      <c r="J149" s="69">
        <v>466</v>
      </c>
      <c r="K149" s="69">
        <v>687</v>
      </c>
      <c r="L149" s="69">
        <v>687</v>
      </c>
      <c r="M149" s="186">
        <f t="shared" si="45"/>
        <v>1</v>
      </c>
      <c r="N149" s="69">
        <f t="shared" si="46"/>
        <v>1</v>
      </c>
      <c r="O149" s="69">
        <v>0</v>
      </c>
      <c r="P149" s="69">
        <v>0</v>
      </c>
      <c r="Q149" s="69">
        <v>0</v>
      </c>
      <c r="R149" s="69">
        <v>221</v>
      </c>
      <c r="S149" s="69">
        <v>0</v>
      </c>
      <c r="T149" s="190">
        <v>3377160</v>
      </c>
      <c r="U149" s="190">
        <v>49980</v>
      </c>
      <c r="V149" s="190">
        <v>3327180</v>
      </c>
      <c r="W149" s="190">
        <v>3518499</v>
      </c>
      <c r="X149" s="190">
        <v>3553166</v>
      </c>
      <c r="Y149" s="190">
        <v>0</v>
      </c>
      <c r="Z149" s="190">
        <v>0</v>
      </c>
      <c r="AA149" s="190">
        <v>0</v>
      </c>
      <c r="AB149" s="190">
        <v>3553166</v>
      </c>
      <c r="AC149" s="190">
        <v>3602214</v>
      </c>
      <c r="AD149" s="186">
        <f t="shared" si="47"/>
        <v>1.0826627955205308</v>
      </c>
      <c r="AE149" s="69">
        <f t="shared" si="48"/>
        <v>1</v>
      </c>
      <c r="AF149" s="190">
        <v>88570</v>
      </c>
      <c r="AG149" s="190">
        <v>141339</v>
      </c>
      <c r="AH149" s="69">
        <v>173</v>
      </c>
      <c r="AI149" s="69">
        <v>48</v>
      </c>
      <c r="AJ149" s="69">
        <v>0</v>
      </c>
      <c r="AK149" s="69">
        <v>0</v>
      </c>
      <c r="AL149" s="80">
        <v>5620</v>
      </c>
      <c r="AM149" s="80">
        <v>0</v>
      </c>
      <c r="AN149" s="69">
        <v>0</v>
      </c>
      <c r="AO149" s="69">
        <v>0</v>
      </c>
      <c r="AP149" s="80">
        <v>112295</v>
      </c>
      <c r="AQ149" s="80">
        <v>0</v>
      </c>
      <c r="AR149" s="69">
        <v>0</v>
      </c>
      <c r="AS149" s="69">
        <v>0</v>
      </c>
      <c r="AT149" s="80">
        <v>0</v>
      </c>
      <c r="AU149" s="80">
        <v>0</v>
      </c>
      <c r="AV149" s="69">
        <v>0</v>
      </c>
      <c r="AW149" s="69">
        <v>0</v>
      </c>
      <c r="AX149" s="80">
        <v>0</v>
      </c>
      <c r="AY149" s="80">
        <v>0</v>
      </c>
      <c r="AZ149" s="69">
        <v>0</v>
      </c>
      <c r="BA149" s="69">
        <v>0</v>
      </c>
      <c r="BB149" s="80">
        <v>0</v>
      </c>
      <c r="BC149" s="80">
        <v>0</v>
      </c>
      <c r="BD149" s="69">
        <v>0</v>
      </c>
      <c r="BE149" s="69">
        <v>0</v>
      </c>
      <c r="BF149" s="80">
        <v>2406</v>
      </c>
      <c r="BG149" s="80">
        <v>0</v>
      </c>
      <c r="BH149" s="69">
        <v>0</v>
      </c>
      <c r="BI149" s="69">
        <v>0</v>
      </c>
      <c r="BJ149" s="80">
        <v>54041</v>
      </c>
      <c r="BK149" s="80">
        <v>0</v>
      </c>
      <c r="BL149" s="69">
        <v>0</v>
      </c>
      <c r="BM149" s="69">
        <v>0</v>
      </c>
      <c r="BN149" s="80">
        <v>0</v>
      </c>
      <c r="BO149" s="80">
        <v>0</v>
      </c>
      <c r="BP149" s="69">
        <v>76</v>
      </c>
      <c r="BQ149" s="69">
        <v>0</v>
      </c>
      <c r="BR149" s="80">
        <v>5325</v>
      </c>
      <c r="BS149" s="80">
        <v>0</v>
      </c>
      <c r="BT149" s="69">
        <v>0</v>
      </c>
      <c r="BU149" s="69">
        <v>0</v>
      </c>
      <c r="BV149" s="80">
        <v>0</v>
      </c>
      <c r="BW149" s="80">
        <v>0</v>
      </c>
      <c r="BX149" s="69">
        <v>0</v>
      </c>
      <c r="BY149" s="69">
        <v>0</v>
      </c>
      <c r="BZ149" s="80">
        <v>0</v>
      </c>
      <c r="CA149" s="80">
        <v>0</v>
      </c>
      <c r="CB149" s="69">
        <v>0</v>
      </c>
      <c r="CC149" s="69">
        <v>0</v>
      </c>
      <c r="CD149" s="80">
        <v>0</v>
      </c>
      <c r="CE149" s="80">
        <v>0</v>
      </c>
      <c r="CF149" s="69">
        <v>0</v>
      </c>
      <c r="CG149" s="69">
        <v>0</v>
      </c>
      <c r="CH149" s="80">
        <v>0</v>
      </c>
      <c r="CI149" s="80">
        <v>0</v>
      </c>
      <c r="CJ149" s="69">
        <v>76</v>
      </c>
      <c r="CK149" s="69">
        <v>0</v>
      </c>
      <c r="CL149" s="80">
        <v>179687</v>
      </c>
      <c r="CM149" s="80">
        <v>0</v>
      </c>
      <c r="CN149" s="67" t="s">
        <v>733</v>
      </c>
      <c r="CO149" s="67" t="s">
        <v>734</v>
      </c>
      <c r="CP149" s="67" t="s">
        <v>570</v>
      </c>
      <c r="CQ149" s="67" t="s">
        <v>570</v>
      </c>
      <c r="CR149" s="67" t="s">
        <v>570</v>
      </c>
      <c r="CS149" s="67" t="s">
        <v>570</v>
      </c>
      <c r="CT149" s="68">
        <v>45314</v>
      </c>
      <c r="CU149" s="67" t="s">
        <v>823</v>
      </c>
      <c r="CV149" s="67" t="s">
        <v>824</v>
      </c>
      <c r="CW149" s="68" t="s">
        <v>168</v>
      </c>
      <c r="CX149" s="68">
        <v>45100</v>
      </c>
      <c r="CY149" s="67" t="s">
        <v>821</v>
      </c>
      <c r="CZ149" s="67" t="s">
        <v>827</v>
      </c>
      <c r="DA149" s="67" t="s">
        <v>865</v>
      </c>
      <c r="DB149" s="81">
        <v>3569811.06</v>
      </c>
      <c r="DC149" s="67"/>
      <c r="DD149" s="67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2:1477" s="69" customFormat="1">
      <c r="B150" s="67" t="s">
        <v>3</v>
      </c>
      <c r="C150" s="67" t="s">
        <v>335</v>
      </c>
      <c r="D150" s="67" t="s">
        <v>336</v>
      </c>
      <c r="E150" s="68">
        <v>44342</v>
      </c>
      <c r="F150" s="67" t="s">
        <v>821</v>
      </c>
      <c r="G150" s="67" t="s">
        <v>822</v>
      </c>
      <c r="H150" s="187">
        <v>3</v>
      </c>
      <c r="I150" s="69">
        <v>2</v>
      </c>
      <c r="J150" s="69">
        <v>388</v>
      </c>
      <c r="K150" s="69">
        <v>574</v>
      </c>
      <c r="L150" s="69">
        <v>574</v>
      </c>
      <c r="M150" s="186">
        <f t="shared" si="45"/>
        <v>1.1907216494845361</v>
      </c>
      <c r="N150" s="69">
        <f t="shared" si="46"/>
        <v>1</v>
      </c>
      <c r="O150" s="69">
        <v>0</v>
      </c>
      <c r="P150" s="69">
        <v>0</v>
      </c>
      <c r="Q150" s="69">
        <v>0</v>
      </c>
      <c r="R150" s="69">
        <v>186</v>
      </c>
      <c r="S150" s="69">
        <v>0</v>
      </c>
      <c r="T150" s="190">
        <v>2505478</v>
      </c>
      <c r="U150" s="190">
        <v>50000</v>
      </c>
      <c r="V150" s="190">
        <v>2455478</v>
      </c>
      <c r="W150" s="190">
        <v>2517687</v>
      </c>
      <c r="X150" s="190">
        <v>2397524</v>
      </c>
      <c r="Y150" s="190">
        <v>0</v>
      </c>
      <c r="Z150" s="190">
        <v>0</v>
      </c>
      <c r="AA150" s="190">
        <v>0</v>
      </c>
      <c r="AB150" s="190">
        <v>2397524</v>
      </c>
      <c r="AC150" s="190">
        <v>2420702</v>
      </c>
      <c r="AD150" s="186">
        <f t="shared" si="47"/>
        <v>0.9858373807462335</v>
      </c>
      <c r="AE150" s="69">
        <f t="shared" si="48"/>
        <v>1</v>
      </c>
      <c r="AF150" s="190">
        <v>167234</v>
      </c>
      <c r="AG150" s="190">
        <v>12209</v>
      </c>
      <c r="AH150" s="69">
        <v>70</v>
      </c>
      <c r="AI150" s="69">
        <v>42</v>
      </c>
      <c r="AJ150" s="69">
        <v>0</v>
      </c>
      <c r="AK150" s="69">
        <v>0</v>
      </c>
      <c r="AL150" s="80">
        <v>10842</v>
      </c>
      <c r="AM150" s="80">
        <v>0</v>
      </c>
      <c r="AN150" s="69">
        <v>0</v>
      </c>
      <c r="AO150" s="69">
        <v>0</v>
      </c>
      <c r="AP150" s="80">
        <v>23398</v>
      </c>
      <c r="AQ150" s="80">
        <v>0</v>
      </c>
      <c r="AR150" s="69">
        <v>0</v>
      </c>
      <c r="AS150" s="69">
        <v>0</v>
      </c>
      <c r="AT150" s="80">
        <v>0</v>
      </c>
      <c r="AU150" s="80">
        <v>0</v>
      </c>
      <c r="AV150" s="69">
        <v>0</v>
      </c>
      <c r="AW150" s="69">
        <v>0</v>
      </c>
      <c r="AX150" s="80">
        <v>0</v>
      </c>
      <c r="AY150" s="80">
        <v>0</v>
      </c>
      <c r="AZ150" s="69">
        <v>0</v>
      </c>
      <c r="BA150" s="69">
        <v>0</v>
      </c>
      <c r="BB150" s="80">
        <v>0</v>
      </c>
      <c r="BC150" s="80">
        <v>0</v>
      </c>
      <c r="BD150" s="69">
        <v>0</v>
      </c>
      <c r="BE150" s="69">
        <v>0</v>
      </c>
      <c r="BF150" s="80">
        <v>6534</v>
      </c>
      <c r="BG150" s="80">
        <v>0</v>
      </c>
      <c r="BH150" s="69">
        <v>0</v>
      </c>
      <c r="BI150" s="69">
        <v>0</v>
      </c>
      <c r="BJ150" s="80">
        <v>1247</v>
      </c>
      <c r="BK150" s="80">
        <v>0</v>
      </c>
      <c r="BL150" s="69">
        <v>0</v>
      </c>
      <c r="BM150" s="69">
        <v>0</v>
      </c>
      <c r="BN150" s="80">
        <v>0</v>
      </c>
      <c r="BO150" s="80">
        <v>0</v>
      </c>
      <c r="BP150" s="69">
        <v>41</v>
      </c>
      <c r="BQ150" s="69">
        <v>0</v>
      </c>
      <c r="BR150" s="80">
        <v>8119</v>
      </c>
      <c r="BS150" s="80">
        <v>0</v>
      </c>
      <c r="BT150" s="69">
        <v>0</v>
      </c>
      <c r="BU150" s="69">
        <v>0</v>
      </c>
      <c r="BV150" s="80">
        <v>0</v>
      </c>
      <c r="BW150" s="80">
        <v>0</v>
      </c>
      <c r="BX150" s="69">
        <v>74</v>
      </c>
      <c r="BY150" s="69">
        <v>0</v>
      </c>
      <c r="BZ150" s="80">
        <v>0</v>
      </c>
      <c r="CA150" s="80">
        <v>0</v>
      </c>
      <c r="CB150" s="69">
        <v>0</v>
      </c>
      <c r="CC150" s="69">
        <v>0</v>
      </c>
      <c r="CD150" s="80">
        <v>0</v>
      </c>
      <c r="CE150" s="80">
        <v>0</v>
      </c>
      <c r="CF150" s="69">
        <v>0</v>
      </c>
      <c r="CG150" s="69">
        <v>0</v>
      </c>
      <c r="CH150" s="80">
        <v>0</v>
      </c>
      <c r="CI150" s="80">
        <v>0</v>
      </c>
      <c r="CJ150" s="69">
        <v>115</v>
      </c>
      <c r="CK150" s="69">
        <v>0</v>
      </c>
      <c r="CL150" s="80">
        <v>50141</v>
      </c>
      <c r="CM150" s="80">
        <v>0</v>
      </c>
      <c r="CN150" s="67" t="s">
        <v>735</v>
      </c>
      <c r="CO150" s="67" t="s">
        <v>736</v>
      </c>
      <c r="CP150" s="67" t="s">
        <v>570</v>
      </c>
      <c r="CQ150" s="67" t="s">
        <v>570</v>
      </c>
      <c r="CR150" s="67" t="s">
        <v>570</v>
      </c>
      <c r="CS150" s="67" t="s">
        <v>570</v>
      </c>
      <c r="CT150" s="68">
        <v>45202</v>
      </c>
      <c r="CU150" s="67" t="s">
        <v>828</v>
      </c>
      <c r="CV150" s="67" t="s">
        <v>824</v>
      </c>
      <c r="CW150" s="68" t="s">
        <v>168</v>
      </c>
      <c r="CX150" s="68">
        <v>45085</v>
      </c>
      <c r="CY150" s="67" t="s">
        <v>821</v>
      </c>
      <c r="CZ150" s="67" t="s">
        <v>827</v>
      </c>
      <c r="DA150" s="67" t="s">
        <v>866</v>
      </c>
      <c r="DB150" s="81">
        <v>2223138.08</v>
      </c>
      <c r="DC150" s="67"/>
      <c r="DD150" s="67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</row>
    <row r="151" spans="2:1477" s="69" customFormat="1">
      <c r="B151" s="67" t="s">
        <v>3</v>
      </c>
      <c r="C151" s="67" t="s">
        <v>337</v>
      </c>
      <c r="D151" s="67" t="s">
        <v>338</v>
      </c>
      <c r="E151" s="68">
        <v>44223</v>
      </c>
      <c r="F151" s="67" t="s">
        <v>823</v>
      </c>
      <c r="G151" s="67" t="s">
        <v>822</v>
      </c>
      <c r="H151" s="187">
        <v>2</v>
      </c>
      <c r="I151" s="69">
        <v>5</v>
      </c>
      <c r="J151" s="69">
        <v>575</v>
      </c>
      <c r="K151" s="69">
        <v>701</v>
      </c>
      <c r="L151" s="69">
        <v>701</v>
      </c>
      <c r="M151" s="186">
        <f t="shared" si="45"/>
        <v>1</v>
      </c>
      <c r="N151" s="69">
        <f t="shared" si="46"/>
        <v>1</v>
      </c>
      <c r="O151" s="69">
        <v>0</v>
      </c>
      <c r="P151" s="69">
        <v>0</v>
      </c>
      <c r="Q151" s="69">
        <v>0</v>
      </c>
      <c r="R151" s="69">
        <v>126</v>
      </c>
      <c r="S151" s="69">
        <v>0</v>
      </c>
      <c r="T151" s="190">
        <v>2029422</v>
      </c>
      <c r="U151" s="190">
        <v>50000</v>
      </c>
      <c r="V151" s="190">
        <v>1979422</v>
      </c>
      <c r="W151" s="190">
        <v>2048533</v>
      </c>
      <c r="X151" s="190">
        <v>1920549</v>
      </c>
      <c r="Y151" s="190">
        <v>0</v>
      </c>
      <c r="Z151" s="190">
        <v>0</v>
      </c>
      <c r="AA151" s="190">
        <v>0</v>
      </c>
      <c r="AB151" s="190">
        <v>1920549</v>
      </c>
      <c r="AC151" s="190">
        <v>1968644</v>
      </c>
      <c r="AD151" s="186">
        <f t="shared" si="47"/>
        <v>0.99455497614960331</v>
      </c>
      <c r="AE151" s="69">
        <f t="shared" si="48"/>
        <v>1</v>
      </c>
      <c r="AF151" s="190">
        <v>49459</v>
      </c>
      <c r="AG151" s="190">
        <v>19111</v>
      </c>
      <c r="AH151" s="69">
        <v>81</v>
      </c>
      <c r="AI151" s="69">
        <v>45</v>
      </c>
      <c r="AJ151" s="69">
        <v>0</v>
      </c>
      <c r="AK151" s="69">
        <v>0</v>
      </c>
      <c r="AL151" s="80">
        <v>1911</v>
      </c>
      <c r="AM151" s="80">
        <v>0</v>
      </c>
      <c r="AN151" s="69">
        <v>0</v>
      </c>
      <c r="AO151" s="69">
        <v>0</v>
      </c>
      <c r="AP151" s="80">
        <v>3545</v>
      </c>
      <c r="AQ151" s="80">
        <v>0</v>
      </c>
      <c r="AR151" s="69">
        <v>0</v>
      </c>
      <c r="AS151" s="69">
        <v>0</v>
      </c>
      <c r="AT151" s="80">
        <v>0</v>
      </c>
      <c r="AU151" s="80">
        <v>0</v>
      </c>
      <c r="AV151" s="69">
        <v>0</v>
      </c>
      <c r="AW151" s="69">
        <v>0</v>
      </c>
      <c r="AX151" s="80">
        <v>0</v>
      </c>
      <c r="AY151" s="80">
        <v>0</v>
      </c>
      <c r="AZ151" s="69">
        <v>0</v>
      </c>
      <c r="BA151" s="69">
        <v>0</v>
      </c>
      <c r="BB151" s="80">
        <v>0</v>
      </c>
      <c r="BC151" s="80">
        <v>0</v>
      </c>
      <c r="BD151" s="69">
        <v>0</v>
      </c>
      <c r="BE151" s="69">
        <v>0</v>
      </c>
      <c r="BF151" s="80">
        <v>0</v>
      </c>
      <c r="BG151" s="80">
        <v>0</v>
      </c>
      <c r="BH151" s="69">
        <v>0</v>
      </c>
      <c r="BI151" s="69">
        <v>0</v>
      </c>
      <c r="BJ151" s="80">
        <v>0</v>
      </c>
      <c r="BK151" s="80">
        <v>0</v>
      </c>
      <c r="BL151" s="69">
        <v>0</v>
      </c>
      <c r="BM151" s="69">
        <v>0</v>
      </c>
      <c r="BN151" s="80">
        <v>0</v>
      </c>
      <c r="BO151" s="80">
        <v>0</v>
      </c>
      <c r="BP151" s="69">
        <v>0</v>
      </c>
      <c r="BQ151" s="69">
        <v>0</v>
      </c>
      <c r="BR151" s="80">
        <v>11223</v>
      </c>
      <c r="BS151" s="80">
        <v>0</v>
      </c>
      <c r="BT151" s="69">
        <v>0</v>
      </c>
      <c r="BU151" s="69">
        <v>0</v>
      </c>
      <c r="BV151" s="80">
        <v>0</v>
      </c>
      <c r="BW151" s="80">
        <v>0</v>
      </c>
      <c r="BX151" s="69">
        <v>0</v>
      </c>
      <c r="BY151" s="69">
        <v>0</v>
      </c>
      <c r="BZ151" s="80">
        <v>995</v>
      </c>
      <c r="CA151" s="80">
        <v>0</v>
      </c>
      <c r="CB151" s="69">
        <v>0</v>
      </c>
      <c r="CC151" s="69">
        <v>0</v>
      </c>
      <c r="CD151" s="80">
        <v>0</v>
      </c>
      <c r="CE151" s="80">
        <v>0</v>
      </c>
      <c r="CF151" s="69">
        <v>0</v>
      </c>
      <c r="CG151" s="69">
        <v>0</v>
      </c>
      <c r="CH151" s="80">
        <v>0</v>
      </c>
      <c r="CI151" s="80">
        <v>0</v>
      </c>
      <c r="CJ151" s="69">
        <v>0</v>
      </c>
      <c r="CK151" s="69">
        <v>0</v>
      </c>
      <c r="CL151" s="80">
        <v>17675</v>
      </c>
      <c r="CM151" s="80">
        <v>0</v>
      </c>
      <c r="CN151" s="67" t="s">
        <v>735</v>
      </c>
      <c r="CO151" s="67" t="s">
        <v>736</v>
      </c>
      <c r="CP151" s="67" t="s">
        <v>570</v>
      </c>
      <c r="CQ151" s="67" t="s">
        <v>570</v>
      </c>
      <c r="CR151" s="67" t="s">
        <v>570</v>
      </c>
      <c r="CS151" s="67" t="s">
        <v>570</v>
      </c>
      <c r="CT151" s="68">
        <v>45218</v>
      </c>
      <c r="CU151" s="67" t="s">
        <v>828</v>
      </c>
      <c r="CV151" s="67" t="s">
        <v>824</v>
      </c>
      <c r="CW151" s="68" t="s">
        <v>168</v>
      </c>
      <c r="CX151" s="68">
        <v>45093</v>
      </c>
      <c r="CY151" s="67" t="s">
        <v>821</v>
      </c>
      <c r="CZ151" s="67" t="s">
        <v>827</v>
      </c>
      <c r="DA151" s="67" t="s">
        <v>866</v>
      </c>
      <c r="DB151" s="81">
        <v>2213111.2200000002</v>
      </c>
      <c r="DC151" s="67"/>
      <c r="DD151" s="67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2:1477" s="69" customFormat="1">
      <c r="B152" s="67" t="s">
        <v>3</v>
      </c>
      <c r="C152" s="67" t="s">
        <v>339</v>
      </c>
      <c r="D152" s="67" t="s">
        <v>340</v>
      </c>
      <c r="E152" s="68">
        <v>44223</v>
      </c>
      <c r="F152" s="67" t="s">
        <v>823</v>
      </c>
      <c r="G152" s="67" t="s">
        <v>822</v>
      </c>
      <c r="H152" s="187">
        <v>1</v>
      </c>
      <c r="I152" s="69">
        <v>1</v>
      </c>
      <c r="J152" s="69">
        <v>454</v>
      </c>
      <c r="K152" s="69">
        <v>621</v>
      </c>
      <c r="L152" s="69">
        <v>611</v>
      </c>
      <c r="M152" s="186">
        <f t="shared" si="45"/>
        <v>0.97797356828193838</v>
      </c>
      <c r="N152" s="69">
        <f t="shared" si="46"/>
        <v>1</v>
      </c>
      <c r="O152" s="69">
        <v>10</v>
      </c>
      <c r="P152" s="69">
        <v>0</v>
      </c>
      <c r="Q152" s="69">
        <v>0</v>
      </c>
      <c r="R152" s="69">
        <v>167</v>
      </c>
      <c r="S152" s="69">
        <v>0</v>
      </c>
      <c r="T152" s="190">
        <v>2952231</v>
      </c>
      <c r="U152" s="190">
        <v>50000</v>
      </c>
      <c r="V152" s="190">
        <v>2902231</v>
      </c>
      <c r="W152" s="190">
        <v>2953979</v>
      </c>
      <c r="X152" s="190">
        <v>2876141</v>
      </c>
      <c r="Y152" s="190">
        <v>0</v>
      </c>
      <c r="Z152" s="190">
        <v>0</v>
      </c>
      <c r="AA152" s="190">
        <v>0</v>
      </c>
      <c r="AB152" s="190">
        <v>2876141</v>
      </c>
      <c r="AC152" s="190">
        <v>2874393</v>
      </c>
      <c r="AD152" s="186">
        <f t="shared" si="47"/>
        <v>0.99040806882705068</v>
      </c>
      <c r="AE152" s="69">
        <f t="shared" si="48"/>
        <v>1</v>
      </c>
      <c r="AF152" s="190">
        <v>28318</v>
      </c>
      <c r="AG152" s="190">
        <v>1748</v>
      </c>
      <c r="AH152" s="69">
        <v>122</v>
      </c>
      <c r="AI152" s="69">
        <v>45</v>
      </c>
      <c r="AJ152" s="69">
        <v>0</v>
      </c>
      <c r="AK152" s="69">
        <v>0</v>
      </c>
      <c r="AL152" s="80">
        <v>7776</v>
      </c>
      <c r="AM152" s="80">
        <v>0</v>
      </c>
      <c r="AN152" s="69">
        <v>0</v>
      </c>
      <c r="AO152" s="69">
        <v>0</v>
      </c>
      <c r="AP152" s="80">
        <v>0</v>
      </c>
      <c r="AQ152" s="80">
        <v>0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0</v>
      </c>
      <c r="BG152" s="80">
        <v>0</v>
      </c>
      <c r="BH152" s="69">
        <v>0</v>
      </c>
      <c r="BI152" s="69">
        <v>0</v>
      </c>
      <c r="BJ152" s="80">
        <v>0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60</v>
      </c>
      <c r="BQ152" s="69">
        <v>0</v>
      </c>
      <c r="BR152" s="80">
        <v>1748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0</v>
      </c>
      <c r="BZ152" s="80">
        <v>0</v>
      </c>
      <c r="CA152" s="80">
        <v>0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60</v>
      </c>
      <c r="CK152" s="69">
        <v>0</v>
      </c>
      <c r="CL152" s="80">
        <v>9524</v>
      </c>
      <c r="CM152" s="80">
        <v>0</v>
      </c>
      <c r="CN152" s="67" t="s">
        <v>610</v>
      </c>
      <c r="CO152" s="67" t="s">
        <v>611</v>
      </c>
      <c r="CP152" s="67" t="s">
        <v>570</v>
      </c>
      <c r="CQ152" s="67" t="s">
        <v>570</v>
      </c>
      <c r="CR152" s="67" t="s">
        <v>570</v>
      </c>
      <c r="CS152" s="67" t="s">
        <v>570</v>
      </c>
      <c r="CT152" s="68">
        <v>45278</v>
      </c>
      <c r="CU152" s="67" t="s">
        <v>828</v>
      </c>
      <c r="CV152" s="67" t="s">
        <v>824</v>
      </c>
      <c r="CW152" s="68" t="s">
        <v>168</v>
      </c>
      <c r="CX152" s="68">
        <v>45131</v>
      </c>
      <c r="CY152" s="67" t="s">
        <v>825</v>
      </c>
      <c r="CZ152" s="67" t="s">
        <v>824</v>
      </c>
      <c r="DA152" s="67" t="s">
        <v>866</v>
      </c>
      <c r="DB152" s="81">
        <v>3045126.89</v>
      </c>
      <c r="DC152" s="67"/>
      <c r="DD152" s="67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2:1477" s="69" customFormat="1">
      <c r="B153" s="67" t="s">
        <v>3</v>
      </c>
      <c r="C153" s="67" t="s">
        <v>341</v>
      </c>
      <c r="D153" s="67" t="s">
        <v>342</v>
      </c>
      <c r="E153" s="68">
        <v>44405</v>
      </c>
      <c r="F153" s="67" t="s">
        <v>825</v>
      </c>
      <c r="G153" s="67" t="s">
        <v>829</v>
      </c>
      <c r="H153" s="187">
        <v>2</v>
      </c>
      <c r="I153" s="69">
        <v>3</v>
      </c>
      <c r="J153" s="69">
        <v>195</v>
      </c>
      <c r="K153" s="69">
        <v>470</v>
      </c>
      <c r="L153" s="69">
        <v>465</v>
      </c>
      <c r="M153" s="186">
        <f t="shared" si="45"/>
        <v>0.97435897435897434</v>
      </c>
      <c r="N153" s="69">
        <f t="shared" si="46"/>
        <v>1</v>
      </c>
      <c r="O153" s="69">
        <v>5</v>
      </c>
      <c r="P153" s="69">
        <v>0</v>
      </c>
      <c r="Q153" s="69">
        <v>0</v>
      </c>
      <c r="R153" s="69">
        <v>275</v>
      </c>
      <c r="S153" s="69">
        <v>0</v>
      </c>
      <c r="T153" s="190">
        <v>3496673</v>
      </c>
      <c r="U153" s="190">
        <v>50000</v>
      </c>
      <c r="V153" s="190">
        <v>3446673</v>
      </c>
      <c r="W153" s="190">
        <v>3721036</v>
      </c>
      <c r="X153" s="190">
        <v>3515537</v>
      </c>
      <c r="Y153" s="190">
        <v>0</v>
      </c>
      <c r="Z153" s="190">
        <v>0</v>
      </c>
      <c r="AA153" s="190">
        <v>0</v>
      </c>
      <c r="AB153" s="190">
        <v>3515537</v>
      </c>
      <c r="AC153" s="190">
        <v>3603841</v>
      </c>
      <c r="AD153" s="186">
        <f t="shared" si="47"/>
        <v>1.0455999162090515</v>
      </c>
      <c r="AE153" s="69">
        <f t="shared" si="48"/>
        <v>1</v>
      </c>
      <c r="AF153" s="190">
        <v>88304</v>
      </c>
      <c r="AG153" s="190">
        <v>224363</v>
      </c>
      <c r="AH153" s="69">
        <v>249</v>
      </c>
      <c r="AI153" s="69">
        <v>26</v>
      </c>
      <c r="AJ153" s="69">
        <v>0</v>
      </c>
      <c r="AK153" s="69">
        <v>0</v>
      </c>
      <c r="AL153" s="80">
        <v>-2094</v>
      </c>
      <c r="AM153" s="80">
        <v>0</v>
      </c>
      <c r="AN153" s="69">
        <v>0</v>
      </c>
      <c r="AO153" s="69">
        <v>0</v>
      </c>
      <c r="AP153" s="80">
        <v>267470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0</v>
      </c>
      <c r="BE153" s="69">
        <v>0</v>
      </c>
      <c r="BF153" s="80">
        <v>0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173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0</v>
      </c>
      <c r="BZ153" s="80">
        <v>0</v>
      </c>
      <c r="CA153" s="80">
        <v>0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173</v>
      </c>
      <c r="CK153" s="69">
        <v>0</v>
      </c>
      <c r="CL153" s="80">
        <v>265376</v>
      </c>
      <c r="CM153" s="80">
        <v>0</v>
      </c>
      <c r="CN153" s="67" t="s">
        <v>737</v>
      </c>
      <c r="CO153" s="67" t="s">
        <v>738</v>
      </c>
      <c r="CP153" s="67" t="s">
        <v>570</v>
      </c>
      <c r="CQ153" s="67" t="s">
        <v>570</v>
      </c>
      <c r="CR153" s="67" t="s">
        <v>570</v>
      </c>
      <c r="CS153" s="67" t="s">
        <v>570</v>
      </c>
      <c r="CT153" s="68">
        <v>45167</v>
      </c>
      <c r="CU153" s="67" t="s">
        <v>825</v>
      </c>
      <c r="CV153" s="67" t="s">
        <v>824</v>
      </c>
      <c r="CW153" s="68" t="s">
        <v>168</v>
      </c>
      <c r="CX153" s="68">
        <v>45035</v>
      </c>
      <c r="CY153" s="67" t="s">
        <v>821</v>
      </c>
      <c r="CZ153" s="67" t="s">
        <v>827</v>
      </c>
      <c r="DA153" s="67" t="s">
        <v>865</v>
      </c>
      <c r="DB153" s="81">
        <v>3657623.88</v>
      </c>
      <c r="DC153" s="67"/>
      <c r="DD153" s="67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2:1477" s="69" customFormat="1">
      <c r="B154" s="67" t="s">
        <v>3</v>
      </c>
      <c r="C154" s="67" t="s">
        <v>343</v>
      </c>
      <c r="D154" s="67" t="s">
        <v>344</v>
      </c>
      <c r="E154" s="68">
        <v>44314</v>
      </c>
      <c r="F154" s="67" t="s">
        <v>821</v>
      </c>
      <c r="G154" s="67" t="s">
        <v>822</v>
      </c>
      <c r="H154" s="187">
        <v>3</v>
      </c>
      <c r="I154" s="69">
        <v>6</v>
      </c>
      <c r="J154" s="69">
        <v>480</v>
      </c>
      <c r="K154" s="69">
        <v>808</v>
      </c>
      <c r="L154" s="69">
        <v>805</v>
      </c>
      <c r="M154" s="186">
        <f t="shared" si="45"/>
        <v>0.99375000000000002</v>
      </c>
      <c r="N154" s="69">
        <f t="shared" si="46"/>
        <v>1</v>
      </c>
      <c r="O154" s="69">
        <v>3</v>
      </c>
      <c r="P154" s="69">
        <v>0</v>
      </c>
      <c r="Q154" s="69">
        <v>0</v>
      </c>
      <c r="R154" s="69">
        <v>328</v>
      </c>
      <c r="S154" s="69">
        <v>0</v>
      </c>
      <c r="T154" s="190">
        <v>12487000</v>
      </c>
      <c r="U154" s="190">
        <v>142304</v>
      </c>
      <c r="V154" s="190">
        <v>12344696</v>
      </c>
      <c r="W154" s="190">
        <v>12883748</v>
      </c>
      <c r="X154" s="190">
        <v>12540269</v>
      </c>
      <c r="Y154" s="190">
        <v>0</v>
      </c>
      <c r="Z154" s="190">
        <v>0</v>
      </c>
      <c r="AA154" s="190">
        <v>0</v>
      </c>
      <c r="AB154" s="190">
        <v>12540269</v>
      </c>
      <c r="AC154" s="190">
        <v>13525650</v>
      </c>
      <c r="AD154" s="186">
        <f t="shared" si="47"/>
        <v>1.0956648912212985</v>
      </c>
      <c r="AE154" s="69">
        <f t="shared" si="48"/>
        <v>1</v>
      </c>
      <c r="AF154" s="190">
        <v>1012442</v>
      </c>
      <c r="AG154" s="190">
        <v>432553</v>
      </c>
      <c r="AH154" s="69">
        <v>276</v>
      </c>
      <c r="AI154" s="69">
        <v>52</v>
      </c>
      <c r="AJ154" s="69">
        <v>0</v>
      </c>
      <c r="AK154" s="69">
        <v>0</v>
      </c>
      <c r="AL154" s="80">
        <v>6397</v>
      </c>
      <c r="AM154" s="80">
        <v>0</v>
      </c>
      <c r="AN154" s="69">
        <v>0</v>
      </c>
      <c r="AO154" s="69">
        <v>0</v>
      </c>
      <c r="AP154" s="80">
        <v>164863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168610</v>
      </c>
      <c r="BG154" s="80">
        <v>68909</v>
      </c>
      <c r="BH154" s="69">
        <v>0</v>
      </c>
      <c r="BI154" s="69">
        <v>0</v>
      </c>
      <c r="BJ154" s="80">
        <v>87581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27060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0</v>
      </c>
      <c r="CK154" s="69">
        <v>0</v>
      </c>
      <c r="CL154" s="80">
        <v>454512</v>
      </c>
      <c r="CM154" s="80">
        <v>68909</v>
      </c>
      <c r="CN154" s="67" t="s">
        <v>720</v>
      </c>
      <c r="CO154" s="67" t="s">
        <v>721</v>
      </c>
      <c r="CP154" s="67" t="s">
        <v>570</v>
      </c>
      <c r="CQ154" s="67" t="s">
        <v>570</v>
      </c>
      <c r="CR154" s="67" t="s">
        <v>570</v>
      </c>
      <c r="CS154" s="67" t="s">
        <v>570</v>
      </c>
      <c r="CT154" s="68">
        <v>45359</v>
      </c>
      <c r="CU154" s="67" t="s">
        <v>823</v>
      </c>
      <c r="CV154" s="67" t="s">
        <v>824</v>
      </c>
      <c r="CW154" s="68" t="s">
        <v>168</v>
      </c>
      <c r="CX154" s="68">
        <v>45197</v>
      </c>
      <c r="CY154" s="67" t="s">
        <v>825</v>
      </c>
      <c r="CZ154" s="67" t="s">
        <v>824</v>
      </c>
      <c r="DA154" s="67" t="s">
        <v>865</v>
      </c>
      <c r="DB154" s="81">
        <v>14492192.77</v>
      </c>
      <c r="DC154" s="67"/>
      <c r="DD154" s="67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2:1477" s="69" customFormat="1">
      <c r="B155" s="67" t="s">
        <v>3</v>
      </c>
      <c r="C155" s="67" t="s">
        <v>345</v>
      </c>
      <c r="D155" s="67" t="s">
        <v>346</v>
      </c>
      <c r="E155" s="68">
        <v>44587</v>
      </c>
      <c r="F155" s="67" t="s">
        <v>823</v>
      </c>
      <c r="G155" s="67" t="s">
        <v>829</v>
      </c>
      <c r="H155" s="187">
        <v>2</v>
      </c>
      <c r="I155" s="69">
        <v>4</v>
      </c>
      <c r="J155" s="69">
        <v>269</v>
      </c>
      <c r="K155" s="69">
        <v>478</v>
      </c>
      <c r="L155" s="69">
        <v>478</v>
      </c>
      <c r="M155" s="186">
        <f t="shared" si="45"/>
        <v>1.1858736059479553</v>
      </c>
      <c r="N155" s="69">
        <f t="shared" si="46"/>
        <v>1</v>
      </c>
      <c r="O155" s="69">
        <v>0</v>
      </c>
      <c r="P155" s="69">
        <v>0</v>
      </c>
      <c r="Q155" s="69">
        <v>0</v>
      </c>
      <c r="R155" s="69">
        <v>209</v>
      </c>
      <c r="S155" s="69">
        <v>21</v>
      </c>
      <c r="T155" s="190">
        <v>2543608</v>
      </c>
      <c r="U155" s="190">
        <v>50000</v>
      </c>
      <c r="V155" s="190">
        <v>2493608</v>
      </c>
      <c r="W155" s="190">
        <v>2702421</v>
      </c>
      <c r="X155" s="190">
        <v>2682407</v>
      </c>
      <c r="Y155" s="190">
        <v>0</v>
      </c>
      <c r="Z155" s="190">
        <v>0</v>
      </c>
      <c r="AA155" s="190">
        <v>0</v>
      </c>
      <c r="AB155" s="190">
        <v>2682407</v>
      </c>
      <c r="AC155" s="190">
        <v>2681177</v>
      </c>
      <c r="AD155" s="186">
        <f t="shared" si="47"/>
        <v>1.0752199222973298</v>
      </c>
      <c r="AE155" s="69">
        <f t="shared" si="48"/>
        <v>1</v>
      </c>
      <c r="AF155" s="190">
        <v>5915</v>
      </c>
      <c r="AG155" s="190">
        <v>208813</v>
      </c>
      <c r="AH155" s="69">
        <v>137</v>
      </c>
      <c r="AI155" s="69">
        <v>22</v>
      </c>
      <c r="AJ155" s="69">
        <v>50</v>
      </c>
      <c r="AK155" s="69">
        <v>0</v>
      </c>
      <c r="AL155" s="80">
        <v>8822</v>
      </c>
      <c r="AM155" s="80">
        <v>0</v>
      </c>
      <c r="AN155" s="69">
        <v>0</v>
      </c>
      <c r="AO155" s="69">
        <v>0</v>
      </c>
      <c r="AP155" s="80">
        <v>139633</v>
      </c>
      <c r="AQ155" s="80">
        <v>0</v>
      </c>
      <c r="AR155" s="69">
        <v>0</v>
      </c>
      <c r="AS155" s="69">
        <v>0</v>
      </c>
      <c r="AT155" s="80">
        <v>0</v>
      </c>
      <c r="AU155" s="80">
        <v>0</v>
      </c>
      <c r="AV155" s="69">
        <v>0</v>
      </c>
      <c r="AW155" s="69">
        <v>0</v>
      </c>
      <c r="AX155" s="80">
        <v>0</v>
      </c>
      <c r="AY155" s="80">
        <v>0</v>
      </c>
      <c r="AZ155" s="69">
        <v>0</v>
      </c>
      <c r="BA155" s="69">
        <v>0</v>
      </c>
      <c r="BB155" s="80">
        <v>0</v>
      </c>
      <c r="BC155" s="80">
        <v>0</v>
      </c>
      <c r="BD155" s="69">
        <v>0</v>
      </c>
      <c r="BE155" s="69">
        <v>0</v>
      </c>
      <c r="BF155" s="80">
        <v>0</v>
      </c>
      <c r="BG155" s="80">
        <v>0</v>
      </c>
      <c r="BH155" s="69">
        <v>0</v>
      </c>
      <c r="BI155" s="69">
        <v>0</v>
      </c>
      <c r="BJ155" s="80">
        <v>0</v>
      </c>
      <c r="BK155" s="80">
        <v>0</v>
      </c>
      <c r="BL155" s="69">
        <v>0</v>
      </c>
      <c r="BM155" s="69">
        <v>0</v>
      </c>
      <c r="BN155" s="80">
        <v>0</v>
      </c>
      <c r="BO155" s="80">
        <v>0</v>
      </c>
      <c r="BP155" s="69">
        <v>0</v>
      </c>
      <c r="BQ155" s="69">
        <v>0</v>
      </c>
      <c r="BR155" s="80">
        <v>7145</v>
      </c>
      <c r="BS155" s="80">
        <v>0</v>
      </c>
      <c r="BT155" s="69">
        <v>0</v>
      </c>
      <c r="BU155" s="69">
        <v>0</v>
      </c>
      <c r="BV155" s="80">
        <v>21699</v>
      </c>
      <c r="BW155" s="80">
        <v>0</v>
      </c>
      <c r="BX155" s="69">
        <v>0</v>
      </c>
      <c r="BY155" s="69">
        <v>0</v>
      </c>
      <c r="BZ155" s="80">
        <v>0</v>
      </c>
      <c r="CA155" s="80">
        <v>0</v>
      </c>
      <c r="CB155" s="69">
        <v>0</v>
      </c>
      <c r="CC155" s="69">
        <v>0</v>
      </c>
      <c r="CD155" s="80">
        <v>0</v>
      </c>
      <c r="CE155" s="80">
        <v>0</v>
      </c>
      <c r="CF155" s="69">
        <v>0</v>
      </c>
      <c r="CG155" s="69">
        <v>0</v>
      </c>
      <c r="CH155" s="80">
        <v>0</v>
      </c>
      <c r="CI155" s="80">
        <v>0</v>
      </c>
      <c r="CJ155" s="69">
        <v>50</v>
      </c>
      <c r="CK155" s="69">
        <v>0</v>
      </c>
      <c r="CL155" s="80">
        <v>177299</v>
      </c>
      <c r="CM155" s="80">
        <v>0</v>
      </c>
      <c r="CN155" s="67" t="s">
        <v>739</v>
      </c>
      <c r="CO155" s="67" t="s">
        <v>740</v>
      </c>
      <c r="CP155" s="67" t="s">
        <v>570</v>
      </c>
      <c r="CQ155" s="67" t="s">
        <v>570</v>
      </c>
      <c r="CR155" s="67" t="s">
        <v>570</v>
      </c>
      <c r="CS155" s="67" t="s">
        <v>570</v>
      </c>
      <c r="CT155" s="68">
        <v>45351</v>
      </c>
      <c r="CU155" s="67" t="s">
        <v>823</v>
      </c>
      <c r="CV155" s="67" t="s">
        <v>824</v>
      </c>
      <c r="CW155" s="68" t="s">
        <v>168</v>
      </c>
      <c r="CX155" s="68">
        <v>45155</v>
      </c>
      <c r="CY155" s="67" t="s">
        <v>825</v>
      </c>
      <c r="CZ155" s="67" t="s">
        <v>824</v>
      </c>
      <c r="DA155" s="67" t="s">
        <v>865</v>
      </c>
      <c r="DB155" s="81">
        <v>2499977.0099999998</v>
      </c>
      <c r="DC155" s="67"/>
      <c r="DD155" s="67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2:1477" s="69" customFormat="1">
      <c r="B156" s="67" t="s">
        <v>3</v>
      </c>
      <c r="C156" s="67" t="s">
        <v>347</v>
      </c>
      <c r="D156" s="67" t="s">
        <v>348</v>
      </c>
      <c r="E156" s="68">
        <v>44538</v>
      </c>
      <c r="F156" s="67" t="s">
        <v>828</v>
      </c>
      <c r="G156" s="67" t="s">
        <v>829</v>
      </c>
      <c r="H156" s="187">
        <v>1</v>
      </c>
      <c r="I156" s="69">
        <v>1</v>
      </c>
      <c r="J156" s="69">
        <v>212</v>
      </c>
      <c r="K156" s="69">
        <v>352</v>
      </c>
      <c r="L156" s="69">
        <v>351</v>
      </c>
      <c r="M156" s="186">
        <f t="shared" si="45"/>
        <v>1.1367924528301887</v>
      </c>
      <c r="N156" s="69">
        <f t="shared" si="46"/>
        <v>1</v>
      </c>
      <c r="O156" s="69">
        <v>1</v>
      </c>
      <c r="P156" s="69">
        <v>0</v>
      </c>
      <c r="Q156" s="69">
        <v>0</v>
      </c>
      <c r="R156" s="69">
        <v>140</v>
      </c>
      <c r="S156" s="69">
        <v>0</v>
      </c>
      <c r="T156" s="190">
        <v>2000000</v>
      </c>
      <c r="U156" s="190">
        <v>50000</v>
      </c>
      <c r="V156" s="190">
        <v>1950000</v>
      </c>
      <c r="W156" s="190">
        <v>2008938</v>
      </c>
      <c r="X156" s="190">
        <v>1868868</v>
      </c>
      <c r="Y156" s="190">
        <v>0</v>
      </c>
      <c r="Z156" s="190">
        <v>0</v>
      </c>
      <c r="AA156" s="190">
        <v>0</v>
      </c>
      <c r="AB156" s="190">
        <v>1868868</v>
      </c>
      <c r="AC156" s="190">
        <v>1862040</v>
      </c>
      <c r="AD156" s="186">
        <f t="shared" si="47"/>
        <v>0.95489230769230771</v>
      </c>
      <c r="AE156" s="69">
        <f t="shared" si="48"/>
        <v>1</v>
      </c>
      <c r="AF156" s="190">
        <v>2110</v>
      </c>
      <c r="AG156" s="190">
        <v>8938</v>
      </c>
      <c r="AH156" s="69">
        <v>85</v>
      </c>
      <c r="AI156" s="69">
        <v>25</v>
      </c>
      <c r="AJ156" s="69">
        <v>0</v>
      </c>
      <c r="AK156" s="69">
        <v>0</v>
      </c>
      <c r="AL156" s="80">
        <v>11450</v>
      </c>
      <c r="AM156" s="80">
        <v>0</v>
      </c>
      <c r="AN156" s="69">
        <v>30</v>
      </c>
      <c r="AO156" s="69">
        <v>0</v>
      </c>
      <c r="AP156" s="80">
        <v>0</v>
      </c>
      <c r="AQ156" s="80">
        <v>0</v>
      </c>
      <c r="AR156" s="69">
        <v>0</v>
      </c>
      <c r="AS156" s="69">
        <v>0</v>
      </c>
      <c r="AT156" s="80">
        <v>0</v>
      </c>
      <c r="AU156" s="80">
        <v>0</v>
      </c>
      <c r="AV156" s="69">
        <v>0</v>
      </c>
      <c r="AW156" s="69">
        <v>0</v>
      </c>
      <c r="AX156" s="80">
        <v>0</v>
      </c>
      <c r="AY156" s="80">
        <v>0</v>
      </c>
      <c r="AZ156" s="69">
        <v>0</v>
      </c>
      <c r="BA156" s="69">
        <v>0</v>
      </c>
      <c r="BB156" s="80">
        <v>0</v>
      </c>
      <c r="BC156" s="80">
        <v>0</v>
      </c>
      <c r="BD156" s="69">
        <v>0</v>
      </c>
      <c r="BE156" s="69">
        <v>0</v>
      </c>
      <c r="BF156" s="80">
        <v>0</v>
      </c>
      <c r="BG156" s="80">
        <v>0</v>
      </c>
      <c r="BH156" s="69">
        <v>0</v>
      </c>
      <c r="BI156" s="69">
        <v>0</v>
      </c>
      <c r="BJ156" s="80">
        <v>0</v>
      </c>
      <c r="BK156" s="80">
        <v>0</v>
      </c>
      <c r="BL156" s="69">
        <v>0</v>
      </c>
      <c r="BM156" s="69">
        <v>0</v>
      </c>
      <c r="BN156" s="80">
        <v>0</v>
      </c>
      <c r="BO156" s="80">
        <v>0</v>
      </c>
      <c r="BP156" s="69">
        <v>0</v>
      </c>
      <c r="BQ156" s="69">
        <v>0</v>
      </c>
      <c r="BR156" s="80">
        <v>8938</v>
      </c>
      <c r="BS156" s="80">
        <v>0</v>
      </c>
      <c r="BT156" s="69">
        <v>0</v>
      </c>
      <c r="BU156" s="69">
        <v>0</v>
      </c>
      <c r="BV156" s="80">
        <v>0</v>
      </c>
      <c r="BW156" s="80">
        <v>0</v>
      </c>
      <c r="BX156" s="69">
        <v>0</v>
      </c>
      <c r="BY156" s="69">
        <v>0</v>
      </c>
      <c r="BZ156" s="80">
        <v>0</v>
      </c>
      <c r="CA156" s="80">
        <v>0</v>
      </c>
      <c r="CB156" s="69">
        <v>0</v>
      </c>
      <c r="CC156" s="69">
        <v>0</v>
      </c>
      <c r="CD156" s="80">
        <v>0</v>
      </c>
      <c r="CE156" s="80">
        <v>0</v>
      </c>
      <c r="CF156" s="69">
        <v>0</v>
      </c>
      <c r="CG156" s="69">
        <v>0</v>
      </c>
      <c r="CH156" s="80">
        <v>0</v>
      </c>
      <c r="CI156" s="80">
        <v>0</v>
      </c>
      <c r="CJ156" s="69">
        <v>30</v>
      </c>
      <c r="CK156" s="69">
        <v>0</v>
      </c>
      <c r="CL156" s="80">
        <v>20388</v>
      </c>
      <c r="CM156" s="80">
        <v>0</v>
      </c>
      <c r="CN156" s="67" t="s">
        <v>741</v>
      </c>
      <c r="CO156" s="67" t="s">
        <v>742</v>
      </c>
      <c r="CP156" s="67" t="s">
        <v>570</v>
      </c>
      <c r="CQ156" s="67" t="s">
        <v>570</v>
      </c>
      <c r="CR156" s="67" t="s">
        <v>570</v>
      </c>
      <c r="CS156" s="67" t="s">
        <v>570</v>
      </c>
      <c r="CT156" s="68">
        <v>45131</v>
      </c>
      <c r="CU156" s="67" t="s">
        <v>825</v>
      </c>
      <c r="CV156" s="67" t="s">
        <v>824</v>
      </c>
      <c r="CW156" s="68" t="s">
        <v>168</v>
      </c>
      <c r="CX156" s="68">
        <v>45077</v>
      </c>
      <c r="CY156" s="67" t="s">
        <v>821</v>
      </c>
      <c r="CZ156" s="67" t="s">
        <v>827</v>
      </c>
      <c r="DA156" s="67" t="s">
        <v>865</v>
      </c>
      <c r="DB156" s="81">
        <v>2421037.86</v>
      </c>
      <c r="DC156" s="67"/>
      <c r="DD156" s="67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</row>
    <row r="157" spans="2:1477" s="69" customFormat="1">
      <c r="B157" s="67" t="s">
        <v>3</v>
      </c>
      <c r="C157" s="67" t="s">
        <v>349</v>
      </c>
      <c r="D157" s="67" t="s">
        <v>350</v>
      </c>
      <c r="E157" s="68">
        <v>44587</v>
      </c>
      <c r="F157" s="67" t="s">
        <v>823</v>
      </c>
      <c r="G157" s="67" t="s">
        <v>829</v>
      </c>
      <c r="H157" s="187">
        <v>2</v>
      </c>
      <c r="I157" s="69">
        <v>1</v>
      </c>
      <c r="J157" s="69">
        <v>178</v>
      </c>
      <c r="K157" s="69">
        <v>274</v>
      </c>
      <c r="L157" s="69">
        <v>274</v>
      </c>
      <c r="M157" s="186">
        <f t="shared" si="45"/>
        <v>1</v>
      </c>
      <c r="N157" s="69">
        <f t="shared" si="46"/>
        <v>1</v>
      </c>
      <c r="O157" s="69">
        <v>0</v>
      </c>
      <c r="P157" s="69">
        <v>0</v>
      </c>
      <c r="Q157" s="69">
        <v>0</v>
      </c>
      <c r="R157" s="69">
        <v>96</v>
      </c>
      <c r="S157" s="69">
        <v>0</v>
      </c>
      <c r="T157" s="190">
        <v>957661</v>
      </c>
      <c r="U157" s="190">
        <v>40792</v>
      </c>
      <c r="V157" s="190">
        <v>916869</v>
      </c>
      <c r="W157" s="190">
        <v>958736</v>
      </c>
      <c r="X157" s="190">
        <v>900445</v>
      </c>
      <c r="Y157" s="190">
        <v>0</v>
      </c>
      <c r="Z157" s="190">
        <v>0</v>
      </c>
      <c r="AA157" s="190">
        <v>0</v>
      </c>
      <c r="AB157" s="190">
        <v>900445</v>
      </c>
      <c r="AC157" s="190">
        <v>899370</v>
      </c>
      <c r="AD157" s="186">
        <f t="shared" si="47"/>
        <v>0.98091439453182516</v>
      </c>
      <c r="AE157" s="69">
        <f t="shared" si="48"/>
        <v>1</v>
      </c>
      <c r="AF157" s="190">
        <v>0</v>
      </c>
      <c r="AG157" s="190">
        <v>1075</v>
      </c>
      <c r="AH157" s="69">
        <v>72</v>
      </c>
      <c r="AI157" s="69">
        <v>24</v>
      </c>
      <c r="AJ157" s="69">
        <v>0</v>
      </c>
      <c r="AK157" s="69">
        <v>0</v>
      </c>
      <c r="AL157" s="80">
        <v>0</v>
      </c>
      <c r="AM157" s="80">
        <v>0</v>
      </c>
      <c r="AN157" s="69">
        <v>0</v>
      </c>
      <c r="AO157" s="69">
        <v>0</v>
      </c>
      <c r="AP157" s="80">
        <v>8111</v>
      </c>
      <c r="AQ157" s="80">
        <v>0</v>
      </c>
      <c r="AR157" s="69">
        <v>0</v>
      </c>
      <c r="AS157" s="69">
        <v>0</v>
      </c>
      <c r="AT157" s="80">
        <v>0</v>
      </c>
      <c r="AU157" s="80">
        <v>0</v>
      </c>
      <c r="AV157" s="69">
        <v>0</v>
      </c>
      <c r="AW157" s="69">
        <v>0</v>
      </c>
      <c r="AX157" s="80">
        <v>0</v>
      </c>
      <c r="AY157" s="80">
        <v>0</v>
      </c>
      <c r="AZ157" s="69">
        <v>0</v>
      </c>
      <c r="BA157" s="69">
        <v>0</v>
      </c>
      <c r="BB157" s="80">
        <v>0</v>
      </c>
      <c r="BC157" s="80">
        <v>0</v>
      </c>
      <c r="BD157" s="69">
        <v>0</v>
      </c>
      <c r="BE157" s="69">
        <v>0</v>
      </c>
      <c r="BF157" s="80">
        <v>0</v>
      </c>
      <c r="BG157" s="80">
        <v>0</v>
      </c>
      <c r="BH157" s="69">
        <v>0</v>
      </c>
      <c r="BI157" s="69">
        <v>0</v>
      </c>
      <c r="BJ157" s="80">
        <v>0</v>
      </c>
      <c r="BK157" s="80">
        <v>0</v>
      </c>
      <c r="BL157" s="69">
        <v>0</v>
      </c>
      <c r="BM157" s="69">
        <v>0</v>
      </c>
      <c r="BN157" s="80">
        <v>0</v>
      </c>
      <c r="BO157" s="80">
        <v>0</v>
      </c>
      <c r="BP157" s="69">
        <v>30</v>
      </c>
      <c r="BQ157" s="69">
        <v>0</v>
      </c>
      <c r="BR157" s="80">
        <v>1075</v>
      </c>
      <c r="BS157" s="80">
        <v>0</v>
      </c>
      <c r="BT157" s="69">
        <v>0</v>
      </c>
      <c r="BU157" s="69">
        <v>0</v>
      </c>
      <c r="BV157" s="80">
        <v>0</v>
      </c>
      <c r="BW157" s="80">
        <v>0</v>
      </c>
      <c r="BX157" s="69">
        <v>0</v>
      </c>
      <c r="BY157" s="69">
        <v>0</v>
      </c>
      <c r="BZ157" s="80">
        <v>0</v>
      </c>
      <c r="CA157" s="80">
        <v>0</v>
      </c>
      <c r="CB157" s="69">
        <v>0</v>
      </c>
      <c r="CC157" s="69">
        <v>0</v>
      </c>
      <c r="CD157" s="80">
        <v>0</v>
      </c>
      <c r="CE157" s="80">
        <v>0</v>
      </c>
      <c r="CF157" s="69">
        <v>0</v>
      </c>
      <c r="CG157" s="69">
        <v>0</v>
      </c>
      <c r="CH157" s="80">
        <v>0</v>
      </c>
      <c r="CI157" s="80">
        <v>0</v>
      </c>
      <c r="CJ157" s="69">
        <v>30</v>
      </c>
      <c r="CK157" s="69">
        <v>0</v>
      </c>
      <c r="CL157" s="80">
        <v>9186</v>
      </c>
      <c r="CM157" s="80">
        <v>0</v>
      </c>
      <c r="CN157" s="67" t="s">
        <v>743</v>
      </c>
      <c r="CO157" s="67" t="s">
        <v>744</v>
      </c>
      <c r="CP157" s="67" t="s">
        <v>570</v>
      </c>
      <c r="CQ157" s="67" t="s">
        <v>570</v>
      </c>
      <c r="CR157" s="67" t="s">
        <v>570</v>
      </c>
      <c r="CS157" s="67" t="s">
        <v>570</v>
      </c>
      <c r="CT157" s="68">
        <v>45113</v>
      </c>
      <c r="CU157" s="67" t="s">
        <v>825</v>
      </c>
      <c r="CV157" s="67" t="s">
        <v>824</v>
      </c>
      <c r="CW157" s="68" t="s">
        <v>168</v>
      </c>
      <c r="CX157" s="68">
        <v>45057</v>
      </c>
      <c r="CY157" s="67" t="s">
        <v>821</v>
      </c>
      <c r="CZ157" s="67" t="s">
        <v>827</v>
      </c>
      <c r="DA157" s="67" t="s">
        <v>866</v>
      </c>
      <c r="DB157" s="81">
        <v>927528.71</v>
      </c>
      <c r="DC157" s="67"/>
      <c r="DD157" s="6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</row>
    <row r="158" spans="2:1477" s="69" customFormat="1">
      <c r="B158" s="67" t="s">
        <v>3</v>
      </c>
      <c r="C158" s="67" t="s">
        <v>512</v>
      </c>
      <c r="D158" s="67" t="s">
        <v>513</v>
      </c>
      <c r="E158" s="68">
        <v>44678</v>
      </c>
      <c r="F158" s="67" t="s">
        <v>821</v>
      </c>
      <c r="G158" s="67" t="s">
        <v>829</v>
      </c>
      <c r="H158" s="187">
        <v>2</v>
      </c>
      <c r="I158" s="69">
        <v>0</v>
      </c>
      <c r="J158" s="69">
        <v>172</v>
      </c>
      <c r="K158" s="69">
        <v>266</v>
      </c>
      <c r="L158" s="69">
        <v>266</v>
      </c>
      <c r="M158" s="186">
        <f t="shared" si="45"/>
        <v>1</v>
      </c>
      <c r="N158" s="69">
        <f t="shared" si="46"/>
        <v>1</v>
      </c>
      <c r="O158" s="69">
        <v>0</v>
      </c>
      <c r="P158" s="69">
        <v>0</v>
      </c>
      <c r="Q158" s="69">
        <v>0</v>
      </c>
      <c r="R158" s="69">
        <v>94</v>
      </c>
      <c r="S158" s="69">
        <v>0</v>
      </c>
      <c r="T158" s="190">
        <v>1248248</v>
      </c>
      <c r="U158" s="190">
        <v>50000</v>
      </c>
      <c r="V158" s="190">
        <v>1198248</v>
      </c>
      <c r="W158" s="190">
        <v>1248248</v>
      </c>
      <c r="X158" s="190">
        <v>1203185</v>
      </c>
      <c r="Y158" s="190">
        <v>0</v>
      </c>
      <c r="Z158" s="190">
        <v>0</v>
      </c>
      <c r="AA158" s="190">
        <v>0</v>
      </c>
      <c r="AB158" s="190">
        <v>1203185</v>
      </c>
      <c r="AC158" s="190">
        <v>1200343</v>
      </c>
      <c r="AD158" s="186">
        <f t="shared" si="47"/>
        <v>1.0017483859768594</v>
      </c>
      <c r="AE158" s="69">
        <f t="shared" si="48"/>
        <v>1</v>
      </c>
      <c r="AF158" s="190">
        <v>-2841</v>
      </c>
      <c r="AG158" s="190">
        <v>0</v>
      </c>
      <c r="AH158" s="69">
        <v>68</v>
      </c>
      <c r="AI158" s="69">
        <v>26</v>
      </c>
      <c r="AJ158" s="69">
        <v>0</v>
      </c>
      <c r="AK158" s="69">
        <v>0</v>
      </c>
      <c r="AL158" s="80">
        <v>1296</v>
      </c>
      <c r="AM158" s="80">
        <v>0</v>
      </c>
      <c r="AN158" s="69">
        <v>0</v>
      </c>
      <c r="AO158" s="69">
        <v>0</v>
      </c>
      <c r="AP158" s="80">
        <v>16795</v>
      </c>
      <c r="AQ158" s="80">
        <v>0</v>
      </c>
      <c r="AR158" s="69">
        <v>0</v>
      </c>
      <c r="AS158" s="69">
        <v>0</v>
      </c>
      <c r="AT158" s="80">
        <v>0</v>
      </c>
      <c r="AU158" s="80">
        <v>0</v>
      </c>
      <c r="AV158" s="69">
        <v>0</v>
      </c>
      <c r="AW158" s="69">
        <v>0</v>
      </c>
      <c r="AX158" s="80">
        <v>0</v>
      </c>
      <c r="AY158" s="80">
        <v>0</v>
      </c>
      <c r="AZ158" s="69">
        <v>0</v>
      </c>
      <c r="BA158" s="69">
        <v>0</v>
      </c>
      <c r="BB158" s="80">
        <v>0</v>
      </c>
      <c r="BC158" s="80">
        <v>0</v>
      </c>
      <c r="BD158" s="69">
        <v>0</v>
      </c>
      <c r="BE158" s="69">
        <v>0</v>
      </c>
      <c r="BF158" s="80">
        <v>0</v>
      </c>
      <c r="BG158" s="80">
        <v>0</v>
      </c>
      <c r="BH158" s="69">
        <v>0</v>
      </c>
      <c r="BI158" s="69">
        <v>0</v>
      </c>
      <c r="BJ158" s="80">
        <v>0</v>
      </c>
      <c r="BK158" s="80">
        <v>0</v>
      </c>
      <c r="BL158" s="69">
        <v>0</v>
      </c>
      <c r="BM158" s="69">
        <v>0</v>
      </c>
      <c r="BN158" s="80">
        <v>0</v>
      </c>
      <c r="BO158" s="80">
        <v>0</v>
      </c>
      <c r="BP158" s="69">
        <v>0</v>
      </c>
      <c r="BQ158" s="69">
        <v>0</v>
      </c>
      <c r="BR158" s="80">
        <v>0</v>
      </c>
      <c r="BS158" s="80">
        <v>0</v>
      </c>
      <c r="BT158" s="69">
        <v>0</v>
      </c>
      <c r="BU158" s="69">
        <v>0</v>
      </c>
      <c r="BV158" s="80">
        <v>0</v>
      </c>
      <c r="BW158" s="80">
        <v>0</v>
      </c>
      <c r="BX158" s="69">
        <v>0</v>
      </c>
      <c r="BY158" s="69">
        <v>0</v>
      </c>
      <c r="BZ158" s="80">
        <v>0</v>
      </c>
      <c r="CA158" s="80">
        <v>0</v>
      </c>
      <c r="CB158" s="69">
        <v>0</v>
      </c>
      <c r="CC158" s="69">
        <v>0</v>
      </c>
      <c r="CD158" s="80">
        <v>0</v>
      </c>
      <c r="CE158" s="80">
        <v>0</v>
      </c>
      <c r="CF158" s="69">
        <v>0</v>
      </c>
      <c r="CG158" s="69">
        <v>0</v>
      </c>
      <c r="CH158" s="80">
        <v>0</v>
      </c>
      <c r="CI158" s="80">
        <v>0</v>
      </c>
      <c r="CJ158" s="69">
        <v>0</v>
      </c>
      <c r="CK158" s="69">
        <v>0</v>
      </c>
      <c r="CL158" s="80">
        <v>18092</v>
      </c>
      <c r="CM158" s="80">
        <v>0</v>
      </c>
      <c r="CN158" s="67" t="s">
        <v>745</v>
      </c>
      <c r="CO158" s="67" t="s">
        <v>746</v>
      </c>
      <c r="CP158" s="67" t="s">
        <v>570</v>
      </c>
      <c r="CQ158" s="67" t="s">
        <v>570</v>
      </c>
      <c r="CR158" s="67" t="s">
        <v>570</v>
      </c>
      <c r="CS158" s="67" t="s">
        <v>570</v>
      </c>
      <c r="CT158" s="68">
        <v>45364</v>
      </c>
      <c r="CU158" s="67" t="s">
        <v>823</v>
      </c>
      <c r="CV158" s="67" t="s">
        <v>824</v>
      </c>
      <c r="CW158" s="68" t="s">
        <v>168</v>
      </c>
      <c r="CX158" s="68">
        <v>45315</v>
      </c>
      <c r="CY158" s="67" t="s">
        <v>823</v>
      </c>
      <c r="CZ158" s="67" t="s">
        <v>824</v>
      </c>
      <c r="DA158" s="67" t="s">
        <v>865</v>
      </c>
      <c r="DB158" s="81">
        <v>1328803.72</v>
      </c>
      <c r="DC158" s="67"/>
      <c r="DD158" s="67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</row>
    <row r="159" spans="2:1477" s="69" customFormat="1">
      <c r="B159" s="67" t="s">
        <v>3</v>
      </c>
      <c r="C159" s="67" t="s">
        <v>747</v>
      </c>
      <c r="D159" s="67" t="s">
        <v>867</v>
      </c>
      <c r="E159" s="68">
        <v>44650</v>
      </c>
      <c r="F159" s="67" t="s">
        <v>823</v>
      </c>
      <c r="G159" s="67" t="s">
        <v>829</v>
      </c>
      <c r="H159" s="187">
        <v>3</v>
      </c>
      <c r="I159" s="69">
        <v>0</v>
      </c>
      <c r="J159" s="69">
        <v>229</v>
      </c>
      <c r="K159" s="69">
        <v>338</v>
      </c>
      <c r="L159" s="69">
        <v>338</v>
      </c>
      <c r="M159" s="186">
        <f t="shared" si="45"/>
        <v>1</v>
      </c>
      <c r="N159" s="69">
        <f t="shared" si="46"/>
        <v>1</v>
      </c>
      <c r="O159" s="69">
        <v>0</v>
      </c>
      <c r="P159" s="69">
        <v>0</v>
      </c>
      <c r="Q159" s="69">
        <v>0</v>
      </c>
      <c r="R159" s="69">
        <v>109</v>
      </c>
      <c r="S159" s="69">
        <v>0</v>
      </c>
      <c r="T159" s="190">
        <v>2249738</v>
      </c>
      <c r="U159" s="190">
        <v>50000</v>
      </c>
      <c r="V159" s="190">
        <v>2199738</v>
      </c>
      <c r="W159" s="190">
        <v>2249738</v>
      </c>
      <c r="X159" s="190">
        <v>2253443</v>
      </c>
      <c r="Y159" s="190">
        <v>0</v>
      </c>
      <c r="Z159" s="190">
        <v>0</v>
      </c>
      <c r="AA159" s="190">
        <v>0</v>
      </c>
      <c r="AB159" s="190">
        <v>2253443</v>
      </c>
      <c r="AC159" s="190">
        <v>2251225</v>
      </c>
      <c r="AD159" s="186">
        <f t="shared" si="47"/>
        <v>1.0234059692563386</v>
      </c>
      <c r="AE159" s="69">
        <f t="shared" si="48"/>
        <v>1</v>
      </c>
      <c r="AF159" s="190">
        <v>-2218</v>
      </c>
      <c r="AG159" s="190">
        <v>0</v>
      </c>
      <c r="AH159" s="69">
        <v>87</v>
      </c>
      <c r="AI159" s="69">
        <v>22</v>
      </c>
      <c r="AJ159" s="69">
        <v>0</v>
      </c>
      <c r="AK159" s="69">
        <v>0</v>
      </c>
      <c r="AL159" s="80">
        <v>0</v>
      </c>
      <c r="AM159" s="80">
        <v>0</v>
      </c>
      <c r="AN159" s="69">
        <v>0</v>
      </c>
      <c r="AO159" s="69">
        <v>0</v>
      </c>
      <c r="AP159" s="80">
        <v>0</v>
      </c>
      <c r="AQ159" s="80">
        <v>0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0</v>
      </c>
      <c r="BF159" s="80">
        <v>0</v>
      </c>
      <c r="BG159" s="80">
        <v>0</v>
      </c>
      <c r="BH159" s="69">
        <v>0</v>
      </c>
      <c r="BI159" s="69">
        <v>0</v>
      </c>
      <c r="BJ159" s="80">
        <v>0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0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0</v>
      </c>
      <c r="CK159" s="69">
        <v>0</v>
      </c>
      <c r="CL159" s="80">
        <v>0</v>
      </c>
      <c r="CM159" s="80">
        <v>0</v>
      </c>
      <c r="CN159" s="67" t="s">
        <v>748</v>
      </c>
      <c r="CO159" s="67" t="s">
        <v>749</v>
      </c>
      <c r="CP159" s="67" t="s">
        <v>570</v>
      </c>
      <c r="CQ159" s="67" t="s">
        <v>570</v>
      </c>
      <c r="CR159" s="67" t="s">
        <v>570</v>
      </c>
      <c r="CS159" s="67" t="s">
        <v>570</v>
      </c>
      <c r="CT159" s="68">
        <v>45239</v>
      </c>
      <c r="CU159" s="67" t="s">
        <v>828</v>
      </c>
      <c r="CV159" s="67" t="s">
        <v>824</v>
      </c>
      <c r="CW159" s="68" t="s">
        <v>168</v>
      </c>
      <c r="CX159" s="68">
        <v>45147</v>
      </c>
      <c r="CY159" s="67" t="s">
        <v>825</v>
      </c>
      <c r="CZ159" s="67" t="s">
        <v>824</v>
      </c>
      <c r="DA159" s="67" t="s">
        <v>865</v>
      </c>
      <c r="DB159" s="81">
        <v>2503871.5699999998</v>
      </c>
      <c r="DC159" s="67"/>
      <c r="DD159" s="67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2:1477" s="69" customFormat="1">
      <c r="B160" s="67" t="s">
        <v>3</v>
      </c>
      <c r="C160" s="67" t="s">
        <v>514</v>
      </c>
      <c r="D160" s="67" t="s">
        <v>515</v>
      </c>
      <c r="E160" s="68">
        <v>44650</v>
      </c>
      <c r="F160" s="67" t="s">
        <v>823</v>
      </c>
      <c r="G160" s="67" t="s">
        <v>829</v>
      </c>
      <c r="H160" s="187">
        <v>3</v>
      </c>
      <c r="I160" s="69">
        <v>1</v>
      </c>
      <c r="J160" s="69">
        <v>222</v>
      </c>
      <c r="K160" s="69">
        <v>287</v>
      </c>
      <c r="L160" s="69">
        <v>287</v>
      </c>
      <c r="M160" s="186">
        <f t="shared" si="45"/>
        <v>1</v>
      </c>
      <c r="N160" s="69">
        <f t="shared" si="46"/>
        <v>1</v>
      </c>
      <c r="O160" s="69">
        <v>0</v>
      </c>
      <c r="P160" s="69">
        <v>0</v>
      </c>
      <c r="Q160" s="69">
        <v>0</v>
      </c>
      <c r="R160" s="69">
        <v>65</v>
      </c>
      <c r="S160" s="69">
        <v>0</v>
      </c>
      <c r="T160" s="190">
        <v>1967721</v>
      </c>
      <c r="U160" s="190">
        <v>50000</v>
      </c>
      <c r="V160" s="190">
        <v>1917721</v>
      </c>
      <c r="W160" s="190">
        <v>1967721</v>
      </c>
      <c r="X160" s="190">
        <v>1856962</v>
      </c>
      <c r="Y160" s="190">
        <v>0</v>
      </c>
      <c r="Z160" s="190">
        <v>0</v>
      </c>
      <c r="AA160" s="190">
        <v>0</v>
      </c>
      <c r="AB160" s="190">
        <v>1856962</v>
      </c>
      <c r="AC160" s="190">
        <v>1856374</v>
      </c>
      <c r="AD160" s="186">
        <f t="shared" si="47"/>
        <v>0.96801046659029133</v>
      </c>
      <c r="AE160" s="69">
        <f t="shared" si="48"/>
        <v>1</v>
      </c>
      <c r="AF160" s="190">
        <v>2046</v>
      </c>
      <c r="AG160" s="190">
        <v>2634</v>
      </c>
      <c r="AH160" s="69">
        <v>47</v>
      </c>
      <c r="AI160" s="69">
        <v>18</v>
      </c>
      <c r="AJ160" s="69">
        <v>0</v>
      </c>
      <c r="AK160" s="69">
        <v>0</v>
      </c>
      <c r="AL160" s="80">
        <v>0</v>
      </c>
      <c r="AM160" s="80">
        <v>0</v>
      </c>
      <c r="AN160" s="69">
        <v>0</v>
      </c>
      <c r="AO160" s="69">
        <v>0</v>
      </c>
      <c r="AP160" s="80">
        <v>6840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0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0</v>
      </c>
      <c r="BQ160" s="69">
        <v>0</v>
      </c>
      <c r="BR160" s="80">
        <v>0</v>
      </c>
      <c r="BS160" s="80">
        <v>0</v>
      </c>
      <c r="BT160" s="69">
        <v>0</v>
      </c>
      <c r="BU160" s="69">
        <v>0</v>
      </c>
      <c r="BV160" s="80">
        <v>0</v>
      </c>
      <c r="BW160" s="80">
        <v>0</v>
      </c>
      <c r="BX160" s="69">
        <v>0</v>
      </c>
      <c r="BY160" s="69">
        <v>0</v>
      </c>
      <c r="BZ160" s="80">
        <v>0</v>
      </c>
      <c r="CA160" s="80">
        <v>0</v>
      </c>
      <c r="CB160" s="69">
        <v>0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0</v>
      </c>
      <c r="CK160" s="69">
        <v>0</v>
      </c>
      <c r="CL160" s="80">
        <v>6840</v>
      </c>
      <c r="CM160" s="80">
        <v>0</v>
      </c>
      <c r="CN160" s="67" t="s">
        <v>750</v>
      </c>
      <c r="CO160" s="67" t="s">
        <v>751</v>
      </c>
      <c r="CP160" s="67" t="s">
        <v>570</v>
      </c>
      <c r="CQ160" s="67" t="s">
        <v>570</v>
      </c>
      <c r="CR160" s="67" t="s">
        <v>570</v>
      </c>
      <c r="CS160" s="67" t="s">
        <v>570</v>
      </c>
      <c r="CT160" s="68">
        <v>45187</v>
      </c>
      <c r="CU160" s="67" t="s">
        <v>825</v>
      </c>
      <c r="CV160" s="67" t="s">
        <v>824</v>
      </c>
      <c r="CW160" s="68" t="s">
        <v>168</v>
      </c>
      <c r="CX160" s="68">
        <v>45046</v>
      </c>
      <c r="CY160" s="67" t="s">
        <v>821</v>
      </c>
      <c r="CZ160" s="67" t="s">
        <v>827</v>
      </c>
      <c r="DA160" s="67" t="s">
        <v>865</v>
      </c>
      <c r="DB160" s="81">
        <v>2135578.09</v>
      </c>
      <c r="DC160" s="67"/>
      <c r="DD160" s="67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2:1477" s="69" customFormat="1">
      <c r="B161" s="67" t="s">
        <v>3</v>
      </c>
      <c r="C161" s="67" t="s">
        <v>351</v>
      </c>
      <c r="D161" s="67" t="s">
        <v>352</v>
      </c>
      <c r="E161" s="68">
        <v>44678</v>
      </c>
      <c r="F161" s="67" t="s">
        <v>821</v>
      </c>
      <c r="G161" s="67" t="s">
        <v>829</v>
      </c>
      <c r="H161" s="187">
        <v>2</v>
      </c>
      <c r="I161" s="69">
        <v>3</v>
      </c>
      <c r="J161" s="69">
        <v>227</v>
      </c>
      <c r="K161" s="69">
        <v>321</v>
      </c>
      <c r="L161" s="69">
        <v>321</v>
      </c>
      <c r="M161" s="186">
        <f t="shared" si="45"/>
        <v>1.0484581497797356</v>
      </c>
      <c r="N161" s="69">
        <f t="shared" si="46"/>
        <v>1</v>
      </c>
      <c r="O161" s="69">
        <v>0</v>
      </c>
      <c r="P161" s="69">
        <v>0</v>
      </c>
      <c r="Q161" s="69">
        <v>0</v>
      </c>
      <c r="R161" s="69">
        <v>94</v>
      </c>
      <c r="S161" s="69">
        <v>0</v>
      </c>
      <c r="T161" s="190">
        <v>4491996</v>
      </c>
      <c r="U161" s="190">
        <v>50000</v>
      </c>
      <c r="V161" s="190">
        <v>4441996</v>
      </c>
      <c r="W161" s="190">
        <v>4563991</v>
      </c>
      <c r="X161" s="190">
        <v>4393362</v>
      </c>
      <c r="Y161" s="190">
        <v>0</v>
      </c>
      <c r="Z161" s="190">
        <v>0</v>
      </c>
      <c r="AA161" s="190">
        <v>0</v>
      </c>
      <c r="AB161" s="190">
        <v>4393362</v>
      </c>
      <c r="AC161" s="190">
        <v>4376466</v>
      </c>
      <c r="AD161" s="186">
        <f t="shared" si="47"/>
        <v>0.98524762291546408</v>
      </c>
      <c r="AE161" s="69">
        <f t="shared" si="48"/>
        <v>1</v>
      </c>
      <c r="AF161" s="190">
        <v>-6110</v>
      </c>
      <c r="AG161" s="190">
        <v>71995</v>
      </c>
      <c r="AH161" s="69">
        <v>57</v>
      </c>
      <c r="AI161" s="69">
        <v>26</v>
      </c>
      <c r="AJ161" s="69">
        <v>0</v>
      </c>
      <c r="AK161" s="69">
        <v>0</v>
      </c>
      <c r="AL161" s="80">
        <v>0</v>
      </c>
      <c r="AM161" s="80">
        <v>0</v>
      </c>
      <c r="AN161" s="69">
        <v>0</v>
      </c>
      <c r="AO161" s="69">
        <v>0</v>
      </c>
      <c r="AP161" s="80">
        <v>86648</v>
      </c>
      <c r="AQ161" s="80">
        <v>0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0</v>
      </c>
      <c r="BF161" s="80">
        <v>-51997</v>
      </c>
      <c r="BG161" s="80">
        <v>0</v>
      </c>
      <c r="BH161" s="69">
        <v>0</v>
      </c>
      <c r="BI161" s="69">
        <v>0</v>
      </c>
      <c r="BJ161" s="80">
        <v>5237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10786</v>
      </c>
      <c r="BS161" s="80">
        <v>0</v>
      </c>
      <c r="BT161" s="69">
        <v>0</v>
      </c>
      <c r="BU161" s="69">
        <v>0</v>
      </c>
      <c r="BV161" s="80">
        <v>33274</v>
      </c>
      <c r="BW161" s="80">
        <v>33274</v>
      </c>
      <c r="BX161" s="69">
        <v>0</v>
      </c>
      <c r="BY161" s="69">
        <v>0</v>
      </c>
      <c r="BZ161" s="80">
        <v>0</v>
      </c>
      <c r="CA161" s="80">
        <v>0</v>
      </c>
      <c r="CB161" s="69">
        <v>11</v>
      </c>
      <c r="CC161" s="69">
        <v>0</v>
      </c>
      <c r="CD161" s="80">
        <v>0</v>
      </c>
      <c r="CE161" s="80">
        <v>0</v>
      </c>
      <c r="CF161" s="69">
        <v>0</v>
      </c>
      <c r="CG161" s="69">
        <v>0</v>
      </c>
      <c r="CH161" s="80">
        <v>0</v>
      </c>
      <c r="CI161" s="80">
        <v>0</v>
      </c>
      <c r="CJ161" s="69">
        <v>11</v>
      </c>
      <c r="CK161" s="69">
        <v>0</v>
      </c>
      <c r="CL161" s="80">
        <v>83947</v>
      </c>
      <c r="CM161" s="80">
        <v>33274</v>
      </c>
      <c r="CN161" s="67" t="s">
        <v>735</v>
      </c>
      <c r="CO161" s="67" t="s">
        <v>736</v>
      </c>
      <c r="CP161" s="67" t="s">
        <v>570</v>
      </c>
      <c r="CQ161" s="67" t="s">
        <v>570</v>
      </c>
      <c r="CR161" s="67" t="s">
        <v>570</v>
      </c>
      <c r="CS161" s="67" t="s">
        <v>570</v>
      </c>
      <c r="CT161" s="68">
        <v>45184</v>
      </c>
      <c r="CU161" s="67" t="s">
        <v>825</v>
      </c>
      <c r="CV161" s="67" t="s">
        <v>824</v>
      </c>
      <c r="CW161" s="68" t="s">
        <v>168</v>
      </c>
      <c r="CX161" s="68">
        <v>45091</v>
      </c>
      <c r="CY161" s="67" t="s">
        <v>821</v>
      </c>
      <c r="CZ161" s="67" t="s">
        <v>827</v>
      </c>
      <c r="DA161" s="67" t="s">
        <v>866</v>
      </c>
      <c r="DB161" s="81">
        <v>4062646.65</v>
      </c>
      <c r="DC161" s="67"/>
      <c r="DD161" s="67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2:1477" s="69" customFormat="1">
      <c r="B162" s="67" t="s">
        <v>3</v>
      </c>
      <c r="C162" s="67" t="s">
        <v>752</v>
      </c>
      <c r="D162" s="67" t="s">
        <v>868</v>
      </c>
      <c r="E162" s="68">
        <v>44979</v>
      </c>
      <c r="F162" s="67" t="s">
        <v>823</v>
      </c>
      <c r="G162" s="67" t="s">
        <v>827</v>
      </c>
      <c r="H162" s="187">
        <v>1</v>
      </c>
      <c r="I162" s="69">
        <v>0</v>
      </c>
      <c r="J162" s="69">
        <v>126</v>
      </c>
      <c r="K162" s="69">
        <v>160</v>
      </c>
      <c r="L162" s="69">
        <v>142</v>
      </c>
      <c r="M162" s="186">
        <f t="shared" si="45"/>
        <v>0.8571428571428571</v>
      </c>
      <c r="N162" s="69">
        <f t="shared" si="46"/>
        <v>1</v>
      </c>
      <c r="O162" s="69">
        <v>18</v>
      </c>
      <c r="P162" s="69">
        <v>0</v>
      </c>
      <c r="Q162" s="69">
        <v>0</v>
      </c>
      <c r="R162" s="69">
        <v>34</v>
      </c>
      <c r="S162" s="69">
        <v>0</v>
      </c>
      <c r="T162" s="190">
        <v>1125012</v>
      </c>
      <c r="U162" s="190">
        <v>41897</v>
      </c>
      <c r="V162" s="190">
        <v>1083114</v>
      </c>
      <c r="W162" s="190">
        <v>1125012</v>
      </c>
      <c r="X162" s="190">
        <v>994908</v>
      </c>
      <c r="Y162" s="190">
        <v>0</v>
      </c>
      <c r="Z162" s="190">
        <v>0</v>
      </c>
      <c r="AA162" s="190">
        <v>0</v>
      </c>
      <c r="AB162" s="190">
        <v>994908</v>
      </c>
      <c r="AC162" s="190">
        <v>994009</v>
      </c>
      <c r="AD162" s="186">
        <f t="shared" si="47"/>
        <v>0.91773257477975545</v>
      </c>
      <c r="AE162" s="69">
        <f t="shared" si="48"/>
        <v>1</v>
      </c>
      <c r="AF162" s="190">
        <v>-899</v>
      </c>
      <c r="AG162" s="190">
        <v>0</v>
      </c>
      <c r="AH162" s="69">
        <v>11</v>
      </c>
      <c r="AI162" s="69">
        <v>23</v>
      </c>
      <c r="AJ162" s="69">
        <v>0</v>
      </c>
      <c r="AK162" s="69">
        <v>0</v>
      </c>
      <c r="AL162" s="80">
        <v>0</v>
      </c>
      <c r="AM162" s="80">
        <v>0</v>
      </c>
      <c r="AN162" s="69">
        <v>0</v>
      </c>
      <c r="AO162" s="69">
        <v>0</v>
      </c>
      <c r="AP162" s="80">
        <v>0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0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0</v>
      </c>
      <c r="CL162" s="80">
        <v>0</v>
      </c>
      <c r="CM162" s="80">
        <v>0</v>
      </c>
      <c r="CN162" s="67" t="s">
        <v>733</v>
      </c>
      <c r="CO162" s="67" t="s">
        <v>734</v>
      </c>
      <c r="CP162" s="67" t="s">
        <v>570</v>
      </c>
      <c r="CQ162" s="67" t="s">
        <v>570</v>
      </c>
      <c r="CR162" s="67" t="s">
        <v>570</v>
      </c>
      <c r="CS162" s="67" t="s">
        <v>570</v>
      </c>
      <c r="CT162" s="68">
        <v>45380</v>
      </c>
      <c r="CU162" s="67" t="s">
        <v>823</v>
      </c>
      <c r="CV162" s="67" t="s">
        <v>824</v>
      </c>
      <c r="CW162" s="68" t="s">
        <v>168</v>
      </c>
      <c r="CX162" s="68">
        <v>45307</v>
      </c>
      <c r="CY162" s="67" t="s">
        <v>823</v>
      </c>
      <c r="CZ162" s="67" t="s">
        <v>824</v>
      </c>
      <c r="DA162" s="67" t="s">
        <v>866</v>
      </c>
      <c r="DB162" s="81">
        <v>879841.48</v>
      </c>
      <c r="DC162" s="67"/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2:1477" s="69" customFormat="1">
      <c r="B163" s="67" t="s">
        <v>3</v>
      </c>
      <c r="C163" s="67" t="s">
        <v>516</v>
      </c>
      <c r="D163" s="67" t="s">
        <v>517</v>
      </c>
      <c r="E163" s="68">
        <v>44902</v>
      </c>
      <c r="F163" s="67" t="s">
        <v>828</v>
      </c>
      <c r="G163" s="67" t="s">
        <v>827</v>
      </c>
      <c r="H163" s="187">
        <v>1</v>
      </c>
      <c r="I163" s="69">
        <v>0</v>
      </c>
      <c r="J163" s="69">
        <v>122</v>
      </c>
      <c r="K163" s="69">
        <v>127</v>
      </c>
      <c r="L163" s="69">
        <v>107</v>
      </c>
      <c r="M163" s="186">
        <f t="shared" si="45"/>
        <v>0.83606557377049184</v>
      </c>
      <c r="N163" s="69">
        <f t="shared" si="46"/>
        <v>1</v>
      </c>
      <c r="O163" s="69">
        <v>20</v>
      </c>
      <c r="P163" s="69">
        <v>0</v>
      </c>
      <c r="Q163" s="69">
        <v>0</v>
      </c>
      <c r="R163" s="69">
        <v>5</v>
      </c>
      <c r="S163" s="69">
        <v>0</v>
      </c>
      <c r="T163" s="190">
        <v>1050673</v>
      </c>
      <c r="U163" s="190">
        <v>49045</v>
      </c>
      <c r="V163" s="190">
        <v>1001629</v>
      </c>
      <c r="W163" s="190">
        <v>1050673</v>
      </c>
      <c r="X163" s="190">
        <v>985015</v>
      </c>
      <c r="Y163" s="190">
        <v>0</v>
      </c>
      <c r="Z163" s="190">
        <v>0</v>
      </c>
      <c r="AA163" s="190">
        <v>0</v>
      </c>
      <c r="AB163" s="190">
        <v>985015</v>
      </c>
      <c r="AC163" s="190">
        <v>985015</v>
      </c>
      <c r="AD163" s="186">
        <f t="shared" si="47"/>
        <v>0.98341302019011034</v>
      </c>
      <c r="AE163" s="69">
        <f t="shared" si="48"/>
        <v>1</v>
      </c>
      <c r="AF163" s="190">
        <v>0</v>
      </c>
      <c r="AG163" s="190">
        <v>0</v>
      </c>
      <c r="AH163" s="69">
        <v>1</v>
      </c>
      <c r="AI163" s="69">
        <v>4</v>
      </c>
      <c r="AJ163" s="69">
        <v>0</v>
      </c>
      <c r="AK163" s="69">
        <v>0</v>
      </c>
      <c r="AL163" s="80">
        <v>0</v>
      </c>
      <c r="AM163" s="80">
        <v>0</v>
      </c>
      <c r="AN163" s="69">
        <v>0</v>
      </c>
      <c r="AO163" s="69">
        <v>0</v>
      </c>
      <c r="AP163" s="80">
        <v>0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0</v>
      </c>
      <c r="BG163" s="80">
        <v>0</v>
      </c>
      <c r="BH163" s="69">
        <v>0</v>
      </c>
      <c r="BI163" s="69">
        <v>0</v>
      </c>
      <c r="BJ163" s="80">
        <v>7920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0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0</v>
      </c>
      <c r="CL163" s="80">
        <v>7920</v>
      </c>
      <c r="CM163" s="80">
        <v>0</v>
      </c>
      <c r="CN163" s="67" t="s">
        <v>610</v>
      </c>
      <c r="CO163" s="67" t="s">
        <v>611</v>
      </c>
      <c r="CP163" s="67" t="s">
        <v>570</v>
      </c>
      <c r="CQ163" s="67" t="s">
        <v>570</v>
      </c>
      <c r="CR163" s="67" t="s">
        <v>570</v>
      </c>
      <c r="CS163" s="67" t="s">
        <v>570</v>
      </c>
      <c r="CT163" s="68">
        <v>45266</v>
      </c>
      <c r="CU163" s="67" t="s">
        <v>828</v>
      </c>
      <c r="CV163" s="67" t="s">
        <v>824</v>
      </c>
      <c r="CW163" s="68" t="s">
        <v>168</v>
      </c>
      <c r="CX163" s="68">
        <v>45229</v>
      </c>
      <c r="CY163" s="67" t="s">
        <v>828</v>
      </c>
      <c r="CZ163" s="67" t="s">
        <v>824</v>
      </c>
      <c r="DA163" s="67" t="s">
        <v>866</v>
      </c>
      <c r="DB163" s="81">
        <v>1029940.35</v>
      </c>
      <c r="DC163" s="67"/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2:1477" s="5" customFormat="1" ht="12" thickBot="1">
      <c r="B164" s="75"/>
      <c r="C164" s="75"/>
      <c r="D164" s="75"/>
      <c r="E164" s="68"/>
      <c r="F164" s="75"/>
      <c r="G164" s="75"/>
      <c r="H164" s="187"/>
      <c r="I164" s="76"/>
      <c r="J164" s="76"/>
      <c r="K164" s="76"/>
      <c r="L164" s="76"/>
      <c r="M164" s="140"/>
      <c r="N164" s="69"/>
      <c r="O164" s="76"/>
      <c r="P164" s="76"/>
      <c r="Q164" s="76"/>
      <c r="R164" s="76"/>
      <c r="S164" s="76"/>
      <c r="T164" s="77"/>
      <c r="U164" s="77"/>
      <c r="V164" s="77"/>
      <c r="W164" s="77"/>
      <c r="X164" s="77"/>
      <c r="Y164" s="190"/>
      <c r="Z164" s="190"/>
      <c r="AA164" s="190"/>
      <c r="AB164" s="190"/>
      <c r="AC164" s="190"/>
      <c r="AD164" s="140"/>
      <c r="AE164" s="69"/>
      <c r="AF164" s="190"/>
      <c r="AG164" s="190"/>
      <c r="AH164" s="76"/>
      <c r="AI164" s="76"/>
      <c r="AJ164" s="78"/>
      <c r="AK164" s="78"/>
      <c r="AL164" s="80"/>
      <c r="AM164" s="80"/>
      <c r="AN164" s="78"/>
      <c r="AO164" s="78"/>
      <c r="AP164" s="80"/>
      <c r="AQ164" s="80"/>
      <c r="AR164" s="78"/>
      <c r="AS164" s="78"/>
      <c r="AT164" s="80"/>
      <c r="AU164" s="80"/>
      <c r="AV164" s="78"/>
      <c r="AW164" s="78"/>
      <c r="AX164" s="80"/>
      <c r="AY164" s="80"/>
      <c r="AZ164" s="78"/>
      <c r="BA164" s="78"/>
      <c r="BB164" s="80"/>
      <c r="BC164" s="80"/>
      <c r="BD164" s="78"/>
      <c r="BE164" s="78"/>
      <c r="BF164" s="80"/>
      <c r="BG164" s="80"/>
      <c r="BH164" s="78"/>
      <c r="BI164" s="78"/>
      <c r="BJ164" s="80"/>
      <c r="BK164" s="80"/>
      <c r="BL164" s="78"/>
      <c r="BM164" s="78"/>
      <c r="BN164" s="80"/>
      <c r="BO164" s="80"/>
      <c r="BP164" s="78"/>
      <c r="BQ164" s="78"/>
      <c r="BR164" s="80"/>
      <c r="BS164" s="80"/>
      <c r="BT164" s="78"/>
      <c r="BU164" s="78"/>
      <c r="BV164" s="80"/>
      <c r="BW164" s="80"/>
      <c r="BX164" s="78"/>
      <c r="BY164" s="78"/>
      <c r="BZ164" s="80"/>
      <c r="CA164" s="80"/>
      <c r="CB164" s="78"/>
      <c r="CC164" s="78"/>
      <c r="CD164" s="80"/>
      <c r="CE164" s="80"/>
      <c r="CF164" s="78"/>
      <c r="CG164" s="78"/>
      <c r="CH164" s="80"/>
      <c r="CI164" s="80"/>
      <c r="CJ164" s="78"/>
      <c r="CK164" s="78"/>
      <c r="CL164" s="80"/>
      <c r="CM164" s="80"/>
      <c r="CN164" s="79"/>
      <c r="CO164" s="79"/>
      <c r="CP164" s="79"/>
      <c r="CQ164" s="79"/>
      <c r="CR164" s="79"/>
      <c r="CS164" s="79"/>
      <c r="CT164" s="68"/>
      <c r="CU164" s="75"/>
      <c r="CV164" s="75"/>
      <c r="CW164" s="68"/>
      <c r="CX164" s="68"/>
      <c r="CY164" s="75"/>
      <c r="CZ164" s="75"/>
      <c r="DA164" s="75"/>
      <c r="DB164" s="77"/>
      <c r="DC164" s="76"/>
      <c r="DD164" s="211"/>
    </row>
    <row r="165" spans="2:1477" s="6" customFormat="1" ht="24" customHeight="1" thickTop="1">
      <c r="B165" s="260" t="s">
        <v>903</v>
      </c>
      <c r="C165" s="261"/>
      <c r="D165" s="262"/>
      <c r="E165" s="110"/>
      <c r="F165" s="111"/>
      <c r="G165" s="159">
        <f>IF(B147="","",ROWS(B147:B164)-1)</f>
        <v>17</v>
      </c>
      <c r="H165" s="112">
        <f>SUM(H147:H164)</f>
        <v>36</v>
      </c>
      <c r="I165" s="112">
        <f>SUM(I147:I164)</f>
        <v>46</v>
      </c>
      <c r="J165" s="112">
        <f>SUM(J147:J164)</f>
        <v>5341</v>
      </c>
      <c r="K165" s="112">
        <f>SUM(K147:K164)</f>
        <v>8049</v>
      </c>
      <c r="L165" s="112">
        <f>SUM(L147:L164)</f>
        <v>7983</v>
      </c>
      <c r="M165" s="142">
        <f>IF(G165="",0,N165/G165)</f>
        <v>1</v>
      </c>
      <c r="N165" s="112">
        <f t="shared" ref="N165:AC165" si="49">SUM(N147:N164)</f>
        <v>17</v>
      </c>
      <c r="O165" s="112">
        <f t="shared" si="49"/>
        <v>66</v>
      </c>
      <c r="P165" s="113">
        <f t="shared" si="49"/>
        <v>0</v>
      </c>
      <c r="Q165" s="113">
        <f t="shared" si="49"/>
        <v>0</v>
      </c>
      <c r="R165" s="112">
        <f t="shared" si="49"/>
        <v>2702</v>
      </c>
      <c r="S165" s="112">
        <f t="shared" si="49"/>
        <v>27</v>
      </c>
      <c r="T165" s="114">
        <f t="shared" si="49"/>
        <v>74477578</v>
      </c>
      <c r="U165" s="114">
        <f t="shared" si="49"/>
        <v>1024018</v>
      </c>
      <c r="V165" s="114">
        <f t="shared" si="49"/>
        <v>73453560</v>
      </c>
      <c r="W165" s="114">
        <f t="shared" si="49"/>
        <v>76709395</v>
      </c>
      <c r="X165" s="114">
        <f t="shared" si="49"/>
        <v>75104476</v>
      </c>
      <c r="Y165" s="114">
        <f t="shared" si="49"/>
        <v>0</v>
      </c>
      <c r="Z165" s="114">
        <f t="shared" si="49"/>
        <v>0</v>
      </c>
      <c r="AA165" s="114">
        <f t="shared" si="49"/>
        <v>0</v>
      </c>
      <c r="AB165" s="114">
        <f t="shared" si="49"/>
        <v>75104476</v>
      </c>
      <c r="AC165" s="114">
        <f t="shared" si="49"/>
        <v>76812681</v>
      </c>
      <c r="AD165" s="142">
        <f>IF(G165="",0,AE165/G165)</f>
        <v>1</v>
      </c>
      <c r="AE165" s="144">
        <f t="shared" ref="AE165:CM165" si="50">SUM(AE147:AE164)</f>
        <v>17</v>
      </c>
      <c r="AF165" s="114">
        <f t="shared" si="50"/>
        <v>3006373</v>
      </c>
      <c r="AG165" s="114">
        <f t="shared" si="50"/>
        <v>2320257</v>
      </c>
      <c r="AH165" s="115">
        <f t="shared" si="50"/>
        <v>1891</v>
      </c>
      <c r="AI165" s="115">
        <f t="shared" si="50"/>
        <v>536</v>
      </c>
      <c r="AJ165" s="115">
        <f t="shared" si="50"/>
        <v>50</v>
      </c>
      <c r="AK165" s="115">
        <f t="shared" si="50"/>
        <v>0</v>
      </c>
      <c r="AL165" s="114">
        <f t="shared" si="50"/>
        <v>92955</v>
      </c>
      <c r="AM165" s="114">
        <f t="shared" si="50"/>
        <v>0</v>
      </c>
      <c r="AN165" s="115">
        <f t="shared" si="50"/>
        <v>140</v>
      </c>
      <c r="AO165" s="115">
        <f t="shared" si="50"/>
        <v>0</v>
      </c>
      <c r="AP165" s="114">
        <f t="shared" si="50"/>
        <v>1349151</v>
      </c>
      <c r="AQ165" s="114">
        <f t="shared" si="50"/>
        <v>32084</v>
      </c>
      <c r="AR165" s="115">
        <f t="shared" si="50"/>
        <v>0</v>
      </c>
      <c r="AS165" s="115">
        <f t="shared" si="50"/>
        <v>0</v>
      </c>
      <c r="AT165" s="114">
        <f t="shared" si="50"/>
        <v>0</v>
      </c>
      <c r="AU165" s="114">
        <f t="shared" si="50"/>
        <v>0</v>
      </c>
      <c r="AV165" s="115">
        <f t="shared" si="50"/>
        <v>0</v>
      </c>
      <c r="AW165" s="115">
        <f t="shared" si="50"/>
        <v>0</v>
      </c>
      <c r="AX165" s="114">
        <f t="shared" si="50"/>
        <v>-103477</v>
      </c>
      <c r="AY165" s="114">
        <f t="shared" si="50"/>
        <v>0</v>
      </c>
      <c r="AZ165" s="115">
        <f t="shared" si="50"/>
        <v>0</v>
      </c>
      <c r="BA165" s="115">
        <f t="shared" si="50"/>
        <v>0</v>
      </c>
      <c r="BB165" s="114">
        <f t="shared" si="50"/>
        <v>0</v>
      </c>
      <c r="BC165" s="114">
        <f t="shared" si="50"/>
        <v>0</v>
      </c>
      <c r="BD165" s="115">
        <f t="shared" si="50"/>
        <v>0</v>
      </c>
      <c r="BE165" s="115">
        <f t="shared" si="50"/>
        <v>0</v>
      </c>
      <c r="BF165" s="114">
        <f t="shared" si="50"/>
        <v>349482</v>
      </c>
      <c r="BG165" s="114">
        <f t="shared" si="50"/>
        <v>68909</v>
      </c>
      <c r="BH165" s="115">
        <f t="shared" si="50"/>
        <v>0</v>
      </c>
      <c r="BI165" s="115">
        <f t="shared" si="50"/>
        <v>0</v>
      </c>
      <c r="BJ165" s="114">
        <f t="shared" si="50"/>
        <v>476519</v>
      </c>
      <c r="BK165" s="114">
        <f t="shared" si="50"/>
        <v>0</v>
      </c>
      <c r="BL165" s="115">
        <f t="shared" si="50"/>
        <v>0</v>
      </c>
      <c r="BM165" s="115">
        <f t="shared" si="50"/>
        <v>0</v>
      </c>
      <c r="BN165" s="114">
        <f t="shared" si="50"/>
        <v>0</v>
      </c>
      <c r="BO165" s="114">
        <f t="shared" si="50"/>
        <v>0</v>
      </c>
      <c r="BP165" s="115">
        <f t="shared" si="50"/>
        <v>527</v>
      </c>
      <c r="BQ165" s="115">
        <f t="shared" si="50"/>
        <v>0</v>
      </c>
      <c r="BR165" s="114">
        <f t="shared" si="50"/>
        <v>92594</v>
      </c>
      <c r="BS165" s="114">
        <f t="shared" si="50"/>
        <v>0</v>
      </c>
      <c r="BT165" s="115">
        <f t="shared" si="50"/>
        <v>0</v>
      </c>
      <c r="BU165" s="115">
        <f t="shared" si="50"/>
        <v>0</v>
      </c>
      <c r="BV165" s="114">
        <f t="shared" si="50"/>
        <v>363461</v>
      </c>
      <c r="BW165" s="114">
        <f t="shared" si="50"/>
        <v>33274</v>
      </c>
      <c r="BX165" s="115">
        <f t="shared" si="50"/>
        <v>74</v>
      </c>
      <c r="BY165" s="115">
        <f t="shared" si="50"/>
        <v>6</v>
      </c>
      <c r="BZ165" s="114">
        <f t="shared" si="50"/>
        <v>43588</v>
      </c>
      <c r="CA165" s="114">
        <f t="shared" si="50"/>
        <v>42593</v>
      </c>
      <c r="CB165" s="115">
        <f t="shared" si="50"/>
        <v>34</v>
      </c>
      <c r="CC165" s="115">
        <f t="shared" si="50"/>
        <v>0</v>
      </c>
      <c r="CD165" s="114">
        <f t="shared" si="50"/>
        <v>14596</v>
      </c>
      <c r="CE165" s="114">
        <f t="shared" si="50"/>
        <v>0</v>
      </c>
      <c r="CF165" s="115">
        <f t="shared" si="50"/>
        <v>0</v>
      </c>
      <c r="CG165" s="115">
        <f t="shared" si="50"/>
        <v>0</v>
      </c>
      <c r="CH165" s="114">
        <f t="shared" si="50"/>
        <v>-11203</v>
      </c>
      <c r="CI165" s="114">
        <f t="shared" si="50"/>
        <v>0</v>
      </c>
      <c r="CJ165" s="115">
        <f t="shared" si="50"/>
        <v>825</v>
      </c>
      <c r="CK165" s="115">
        <f t="shared" si="50"/>
        <v>6</v>
      </c>
      <c r="CL165" s="114">
        <f t="shared" si="50"/>
        <v>2667670</v>
      </c>
      <c r="CM165" s="114">
        <f t="shared" si="50"/>
        <v>176860</v>
      </c>
      <c r="CN165" s="116"/>
      <c r="CO165" s="116"/>
      <c r="CP165" s="116"/>
      <c r="CQ165" s="116"/>
      <c r="CR165" s="116"/>
      <c r="CS165" s="116"/>
      <c r="CT165" s="110"/>
      <c r="CU165" s="111"/>
      <c r="CV165" s="111"/>
      <c r="CW165" s="110"/>
      <c r="CX165" s="110"/>
      <c r="CY165" s="111"/>
      <c r="CZ165" s="111"/>
      <c r="DA165" s="111"/>
      <c r="DB165" s="114"/>
      <c r="DC165" s="116"/>
      <c r="DD165" s="210"/>
    </row>
    <row r="166" spans="2:1477" s="69" customFormat="1">
      <c r="B166" s="67" t="s">
        <v>3</v>
      </c>
      <c r="C166" s="67" t="s">
        <v>314</v>
      </c>
      <c r="D166" s="67" t="s">
        <v>315</v>
      </c>
      <c r="E166" s="68">
        <v>43957</v>
      </c>
      <c r="F166" s="67" t="s">
        <v>821</v>
      </c>
      <c r="G166" s="158" t="s">
        <v>826</v>
      </c>
      <c r="H166" s="187">
        <v>6</v>
      </c>
      <c r="I166" s="69">
        <v>1</v>
      </c>
      <c r="J166" s="69">
        <v>730</v>
      </c>
      <c r="K166" s="69">
        <v>939</v>
      </c>
      <c r="L166" s="69">
        <v>934</v>
      </c>
      <c r="M166" s="186">
        <f>IF(J166 = 0,0,(L166-AH166-AI166)/J166)</f>
        <v>0.99315068493150682</v>
      </c>
      <c r="N166" s="69">
        <f>IF(G166&lt;&gt;"",IF(M166&lt;=1.2,1,0),0)</f>
        <v>1</v>
      </c>
      <c r="O166" s="69">
        <v>5</v>
      </c>
      <c r="P166" s="69">
        <v>0</v>
      </c>
      <c r="Q166" s="69">
        <v>0</v>
      </c>
      <c r="R166" s="69">
        <v>209</v>
      </c>
      <c r="S166" s="69">
        <v>0</v>
      </c>
      <c r="T166" s="190">
        <v>17557323</v>
      </c>
      <c r="U166" s="190">
        <v>125751</v>
      </c>
      <c r="V166" s="190">
        <v>17431572</v>
      </c>
      <c r="W166" s="190">
        <v>17588765</v>
      </c>
      <c r="X166" s="190">
        <v>16726429</v>
      </c>
      <c r="Y166" s="190">
        <v>0</v>
      </c>
      <c r="Z166" s="190">
        <v>0</v>
      </c>
      <c r="AA166" s="190">
        <v>0</v>
      </c>
      <c r="AB166" s="190">
        <v>16726429</v>
      </c>
      <c r="AC166" s="190">
        <v>16980455</v>
      </c>
      <c r="AD166" s="186">
        <f>IF(V166=0,0,AC166/V166)</f>
        <v>0.97412069318819894</v>
      </c>
      <c r="AE166" s="69">
        <f>IF(AD166 &lt;=1.1,1,0)</f>
        <v>1</v>
      </c>
      <c r="AF166" s="80">
        <v>254025</v>
      </c>
      <c r="AG166" s="69">
        <v>31442</v>
      </c>
      <c r="AH166" s="69">
        <v>144</v>
      </c>
      <c r="AI166" s="69">
        <v>65</v>
      </c>
      <c r="AJ166" s="69">
        <v>0</v>
      </c>
      <c r="AK166" s="69">
        <v>0</v>
      </c>
      <c r="AL166" s="80">
        <v>0</v>
      </c>
      <c r="AM166" s="80">
        <v>0</v>
      </c>
      <c r="AN166" s="69">
        <v>0</v>
      </c>
      <c r="AO166" s="69">
        <v>0</v>
      </c>
      <c r="AP166" s="80">
        <v>0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31442</v>
      </c>
      <c r="BG166" s="80">
        <v>0</v>
      </c>
      <c r="BH166" s="69">
        <v>0</v>
      </c>
      <c r="BI166" s="69">
        <v>0</v>
      </c>
      <c r="BJ166" s="80">
        <v>6300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0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0</v>
      </c>
      <c r="CK166" s="69">
        <v>0</v>
      </c>
      <c r="CL166" s="80">
        <v>37742</v>
      </c>
      <c r="CM166" s="80">
        <v>0</v>
      </c>
      <c r="CN166" s="67" t="s">
        <v>709</v>
      </c>
      <c r="CO166" s="67" t="s">
        <v>710</v>
      </c>
      <c r="CP166" s="67" t="s">
        <v>570</v>
      </c>
      <c r="CQ166" s="67" t="s">
        <v>570</v>
      </c>
      <c r="CR166" s="67" t="s">
        <v>570</v>
      </c>
      <c r="CS166" s="67" t="s">
        <v>570</v>
      </c>
      <c r="CT166" s="68">
        <v>45113</v>
      </c>
      <c r="CU166" s="67" t="s">
        <v>825</v>
      </c>
      <c r="CV166" s="67" t="s">
        <v>824</v>
      </c>
      <c r="CW166" s="68" t="s">
        <v>168</v>
      </c>
      <c r="CX166" s="68">
        <v>44959</v>
      </c>
      <c r="CY166" s="67" t="s">
        <v>823</v>
      </c>
      <c r="CZ166" s="67" t="s">
        <v>827</v>
      </c>
      <c r="DA166" s="67" t="s">
        <v>865</v>
      </c>
      <c r="DB166" s="81">
        <v>12972092.800000001</v>
      </c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2:1477" s="69" customFormat="1">
      <c r="B167" s="67" t="s">
        <v>3</v>
      </c>
      <c r="C167" s="67" t="s">
        <v>316</v>
      </c>
      <c r="D167" s="67" t="s">
        <v>317</v>
      </c>
      <c r="E167" s="68">
        <v>44323</v>
      </c>
      <c r="F167" s="67" t="s">
        <v>821</v>
      </c>
      <c r="G167" s="158" t="s">
        <v>822</v>
      </c>
      <c r="H167" s="187">
        <v>1</v>
      </c>
      <c r="I167" s="69">
        <v>8</v>
      </c>
      <c r="J167" s="69">
        <v>228</v>
      </c>
      <c r="K167" s="69">
        <v>525</v>
      </c>
      <c r="L167" s="69">
        <v>518</v>
      </c>
      <c r="M167" s="186">
        <f t="shared" ref="M167:M174" si="51">IF(J167 = 0,0,(L167-AH167-AI167)/J167)</f>
        <v>1.4473684210526316</v>
      </c>
      <c r="N167" s="69">
        <f t="shared" ref="N167:N174" si="52">IF(G167&lt;&gt;"",IF(M167&lt;=1.2,1,0),0)</f>
        <v>0</v>
      </c>
      <c r="O167" s="69">
        <v>7</v>
      </c>
      <c r="P167" s="69">
        <v>0</v>
      </c>
      <c r="Q167" s="69">
        <v>0</v>
      </c>
      <c r="R167" s="69">
        <v>188</v>
      </c>
      <c r="S167" s="69">
        <v>109</v>
      </c>
      <c r="T167" s="190">
        <v>12200214</v>
      </c>
      <c r="U167" s="190">
        <v>101674</v>
      </c>
      <c r="V167" s="190">
        <v>12098540</v>
      </c>
      <c r="W167" s="190">
        <v>13805766</v>
      </c>
      <c r="X167" s="190">
        <v>14066534</v>
      </c>
      <c r="Y167" s="190">
        <v>0</v>
      </c>
      <c r="Z167" s="190">
        <v>0</v>
      </c>
      <c r="AA167" s="190">
        <v>0</v>
      </c>
      <c r="AB167" s="190">
        <v>14066534</v>
      </c>
      <c r="AC167" s="190">
        <v>14068003</v>
      </c>
      <c r="AD167" s="186">
        <f t="shared" ref="AD167:AD174" si="53">IF(V167=0,0,AC167/V167)</f>
        <v>1.1627851790381318</v>
      </c>
      <c r="AE167" s="69">
        <f t="shared" ref="AE167:AE174" si="54">IF(AD167 &lt;=1.1,1,0)</f>
        <v>0</v>
      </c>
      <c r="AF167" s="80">
        <v>140138</v>
      </c>
      <c r="AG167" s="69">
        <v>1605552</v>
      </c>
      <c r="AH167" s="69">
        <v>165</v>
      </c>
      <c r="AI167" s="69">
        <v>23</v>
      </c>
      <c r="AJ167" s="69">
        <v>0</v>
      </c>
      <c r="AK167" s="69">
        <v>0</v>
      </c>
      <c r="AL167" s="80">
        <v>0</v>
      </c>
      <c r="AM167" s="80">
        <v>0</v>
      </c>
      <c r="AN167" s="69">
        <v>0</v>
      </c>
      <c r="AO167" s="69">
        <v>0</v>
      </c>
      <c r="AP167" s="80">
        <v>1129185</v>
      </c>
      <c r="AQ167" s="80">
        <v>0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109</v>
      </c>
      <c r="BF167" s="80">
        <v>448054</v>
      </c>
      <c r="BG167" s="80">
        <v>0</v>
      </c>
      <c r="BH167" s="69">
        <v>0</v>
      </c>
      <c r="BI167" s="69">
        <v>0</v>
      </c>
      <c r="BJ167" s="80">
        <v>23731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30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30</v>
      </c>
      <c r="CK167" s="69">
        <v>109</v>
      </c>
      <c r="CL167" s="80">
        <v>1600970</v>
      </c>
      <c r="CM167" s="80">
        <v>0</v>
      </c>
      <c r="CN167" s="67" t="s">
        <v>711</v>
      </c>
      <c r="CO167" s="67" t="s">
        <v>712</v>
      </c>
      <c r="CP167" s="67" t="s">
        <v>570</v>
      </c>
      <c r="CQ167" s="67" t="s">
        <v>570</v>
      </c>
      <c r="CR167" s="67" t="s">
        <v>570</v>
      </c>
      <c r="CS167" s="67" t="s">
        <v>570</v>
      </c>
      <c r="CT167" s="68">
        <v>45195</v>
      </c>
      <c r="CU167" s="67" t="s">
        <v>825</v>
      </c>
      <c r="CV167" s="67" t="s">
        <v>824</v>
      </c>
      <c r="CW167" s="68" t="s">
        <v>168</v>
      </c>
      <c r="CX167" s="68">
        <v>45100</v>
      </c>
      <c r="CY167" s="67" t="s">
        <v>821</v>
      </c>
      <c r="CZ167" s="67" t="s">
        <v>827</v>
      </c>
      <c r="DA167" s="67" t="s">
        <v>865</v>
      </c>
      <c r="DB167" s="81">
        <v>10374505.800000001</v>
      </c>
      <c r="DC167" s="69" t="s">
        <v>713</v>
      </c>
      <c r="DD167" s="69" t="s">
        <v>714</v>
      </c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2:1477" s="69" customFormat="1">
      <c r="B168" s="67" t="s">
        <v>3</v>
      </c>
      <c r="C168" s="67" t="s">
        <v>715</v>
      </c>
      <c r="D168" s="67" t="s">
        <v>869</v>
      </c>
      <c r="E168" s="68">
        <v>44568</v>
      </c>
      <c r="F168" s="67" t="s">
        <v>823</v>
      </c>
      <c r="G168" s="158" t="s">
        <v>829</v>
      </c>
      <c r="H168" s="187">
        <v>1</v>
      </c>
      <c r="I168" s="69">
        <v>0</v>
      </c>
      <c r="J168" s="69">
        <v>307</v>
      </c>
      <c r="K168" s="69">
        <v>326</v>
      </c>
      <c r="L168" s="69">
        <v>171</v>
      </c>
      <c r="M168" s="186">
        <f t="shared" si="51"/>
        <v>0.49511400651465798</v>
      </c>
      <c r="N168" s="69">
        <f t="shared" si="52"/>
        <v>1</v>
      </c>
      <c r="O168" s="69">
        <v>155</v>
      </c>
      <c r="P168" s="69">
        <v>0</v>
      </c>
      <c r="Q168" s="69">
        <v>0</v>
      </c>
      <c r="R168" s="69">
        <v>19</v>
      </c>
      <c r="S168" s="69">
        <v>0</v>
      </c>
      <c r="T168" s="190">
        <v>2335539</v>
      </c>
      <c r="U168" s="190">
        <v>50000</v>
      </c>
      <c r="V168" s="190">
        <v>2285539</v>
      </c>
      <c r="W168" s="190">
        <v>2335539</v>
      </c>
      <c r="X168" s="190">
        <v>2159702</v>
      </c>
      <c r="Y168" s="190">
        <v>0</v>
      </c>
      <c r="Z168" s="190">
        <v>0</v>
      </c>
      <c r="AA168" s="190">
        <v>0</v>
      </c>
      <c r="AB168" s="190">
        <v>2159702</v>
      </c>
      <c r="AC168" s="190">
        <v>2159702</v>
      </c>
      <c r="AD168" s="186">
        <f t="shared" si="53"/>
        <v>0.94494209024654574</v>
      </c>
      <c r="AE168" s="69">
        <f t="shared" si="54"/>
        <v>1</v>
      </c>
      <c r="AF168" s="80">
        <v>0</v>
      </c>
      <c r="AG168" s="69">
        <v>0</v>
      </c>
      <c r="AH168" s="69">
        <v>11</v>
      </c>
      <c r="AI168" s="69">
        <v>8</v>
      </c>
      <c r="AJ168" s="69">
        <v>0</v>
      </c>
      <c r="AK168" s="69">
        <v>0</v>
      </c>
      <c r="AL168" s="80">
        <v>0</v>
      </c>
      <c r="AM168" s="80">
        <v>0</v>
      </c>
      <c r="AN168" s="69">
        <v>0</v>
      </c>
      <c r="AO168" s="69">
        <v>0</v>
      </c>
      <c r="AP168" s="80">
        <v>0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0</v>
      </c>
      <c r="BF168" s="80">
        <v>0</v>
      </c>
      <c r="BG168" s="80">
        <v>0</v>
      </c>
      <c r="BH168" s="69">
        <v>0</v>
      </c>
      <c r="BI168" s="69">
        <v>0</v>
      </c>
      <c r="BJ168" s="80">
        <v>0</v>
      </c>
      <c r="BK168" s="80">
        <v>0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0</v>
      </c>
      <c r="BS168" s="80">
        <v>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0</v>
      </c>
      <c r="CK168" s="69">
        <v>0</v>
      </c>
      <c r="CL168" s="80">
        <v>0</v>
      </c>
      <c r="CM168" s="80">
        <v>0</v>
      </c>
      <c r="CN168" s="67" t="s">
        <v>716</v>
      </c>
      <c r="CO168" s="67" t="s">
        <v>717</v>
      </c>
      <c r="CP168" s="67" t="s">
        <v>570</v>
      </c>
      <c r="CQ168" s="67" t="s">
        <v>570</v>
      </c>
      <c r="CR168" s="67" t="s">
        <v>570</v>
      </c>
      <c r="CS168" s="67" t="s">
        <v>570</v>
      </c>
      <c r="CT168" s="68">
        <v>45250</v>
      </c>
      <c r="CU168" s="67" t="s">
        <v>828</v>
      </c>
      <c r="CV168" s="67" t="s">
        <v>824</v>
      </c>
      <c r="CW168" s="68" t="s">
        <v>168</v>
      </c>
      <c r="CX168" s="68">
        <v>45224</v>
      </c>
      <c r="CY168" s="67" t="s">
        <v>828</v>
      </c>
      <c r="CZ168" s="67" t="s">
        <v>824</v>
      </c>
      <c r="DA168" s="67" t="s">
        <v>866</v>
      </c>
      <c r="DB168" s="81">
        <v>4011283.36</v>
      </c>
      <c r="DC168" s="69" t="s">
        <v>706</v>
      </c>
      <c r="DD168" s="69" t="s">
        <v>707</v>
      </c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2:1477" s="69" customFormat="1">
      <c r="B169" s="67" t="s">
        <v>3</v>
      </c>
      <c r="C169" s="67" t="s">
        <v>319</v>
      </c>
      <c r="D169" s="67" t="s">
        <v>320</v>
      </c>
      <c r="E169" s="68">
        <v>44533</v>
      </c>
      <c r="F169" s="67" t="s">
        <v>828</v>
      </c>
      <c r="G169" s="158" t="s">
        <v>829</v>
      </c>
      <c r="H169" s="187">
        <v>2</v>
      </c>
      <c r="I169" s="69">
        <v>1</v>
      </c>
      <c r="J169" s="69">
        <v>229</v>
      </c>
      <c r="K169" s="69">
        <v>349</v>
      </c>
      <c r="L169" s="69">
        <v>343</v>
      </c>
      <c r="M169" s="186">
        <f t="shared" si="51"/>
        <v>1.0567685589519651</v>
      </c>
      <c r="N169" s="69">
        <f t="shared" si="52"/>
        <v>1</v>
      </c>
      <c r="O169" s="69">
        <v>6</v>
      </c>
      <c r="P169" s="69">
        <v>0</v>
      </c>
      <c r="Q169" s="69">
        <v>0</v>
      </c>
      <c r="R169" s="69">
        <v>120</v>
      </c>
      <c r="S169" s="69">
        <v>0</v>
      </c>
      <c r="T169" s="190">
        <v>1821552</v>
      </c>
      <c r="U169" s="190">
        <v>50000</v>
      </c>
      <c r="V169" s="190">
        <v>1771552</v>
      </c>
      <c r="W169" s="190">
        <v>1857400</v>
      </c>
      <c r="X169" s="190">
        <v>1793427</v>
      </c>
      <c r="Y169" s="190">
        <v>0</v>
      </c>
      <c r="Z169" s="190">
        <v>0</v>
      </c>
      <c r="AA169" s="190">
        <v>0</v>
      </c>
      <c r="AB169" s="190">
        <v>1793427</v>
      </c>
      <c r="AC169" s="190">
        <v>1797474</v>
      </c>
      <c r="AD169" s="186">
        <f t="shared" si="53"/>
        <v>1.0146323675511641</v>
      </c>
      <c r="AE169" s="69">
        <f t="shared" si="54"/>
        <v>1</v>
      </c>
      <c r="AF169" s="80">
        <v>4047</v>
      </c>
      <c r="AG169" s="69">
        <v>35848</v>
      </c>
      <c r="AH169" s="69">
        <v>62</v>
      </c>
      <c r="AI169" s="69">
        <v>39</v>
      </c>
      <c r="AJ169" s="69">
        <v>0</v>
      </c>
      <c r="AK169" s="69">
        <v>0</v>
      </c>
      <c r="AL169" s="80">
        <v>35848</v>
      </c>
      <c r="AM169" s="80">
        <v>3011</v>
      </c>
      <c r="AN169" s="69">
        <v>19</v>
      </c>
      <c r="AO169" s="69">
        <v>0</v>
      </c>
      <c r="AP169" s="80">
        <v>38415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0</v>
      </c>
      <c r="BS169" s="80">
        <v>0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19</v>
      </c>
      <c r="CK169" s="69">
        <v>0</v>
      </c>
      <c r="CL169" s="80">
        <v>74263</v>
      </c>
      <c r="CM169" s="80">
        <v>3011</v>
      </c>
      <c r="CN169" s="67" t="s">
        <v>709</v>
      </c>
      <c r="CO169" s="67" t="s">
        <v>710</v>
      </c>
      <c r="CP169" s="67" t="s">
        <v>570</v>
      </c>
      <c r="CQ169" s="67" t="s">
        <v>570</v>
      </c>
      <c r="CR169" s="67" t="s">
        <v>570</v>
      </c>
      <c r="CS169" s="67" t="s">
        <v>570</v>
      </c>
      <c r="CT169" s="68">
        <v>45316</v>
      </c>
      <c r="CU169" s="67" t="s">
        <v>823</v>
      </c>
      <c r="CV169" s="67" t="s">
        <v>824</v>
      </c>
      <c r="CW169" s="68" t="s">
        <v>168</v>
      </c>
      <c r="CX169" s="68">
        <v>45138</v>
      </c>
      <c r="CY169" s="67" t="s">
        <v>825</v>
      </c>
      <c r="CZ169" s="67" t="s">
        <v>824</v>
      </c>
      <c r="DA169" s="67" t="s">
        <v>865</v>
      </c>
      <c r="DB169" s="81">
        <v>1667424.49</v>
      </c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2:1477" s="69" customFormat="1">
      <c r="B170" s="67" t="s">
        <v>3</v>
      </c>
      <c r="C170" s="67" t="s">
        <v>321</v>
      </c>
      <c r="D170" s="67" t="s">
        <v>322</v>
      </c>
      <c r="E170" s="68">
        <v>44687</v>
      </c>
      <c r="F170" s="67" t="s">
        <v>821</v>
      </c>
      <c r="G170" s="158" t="s">
        <v>829</v>
      </c>
      <c r="H170" s="187">
        <v>1</v>
      </c>
      <c r="I170" s="69">
        <v>1</v>
      </c>
      <c r="J170" s="69">
        <v>127</v>
      </c>
      <c r="K170" s="69">
        <v>224</v>
      </c>
      <c r="L170" s="69">
        <v>221</v>
      </c>
      <c r="M170" s="186">
        <f t="shared" si="51"/>
        <v>1.1338582677165354</v>
      </c>
      <c r="N170" s="69">
        <f t="shared" si="52"/>
        <v>1</v>
      </c>
      <c r="O170" s="69">
        <v>3</v>
      </c>
      <c r="P170" s="69">
        <v>0</v>
      </c>
      <c r="Q170" s="69">
        <v>0</v>
      </c>
      <c r="R170" s="69">
        <v>97</v>
      </c>
      <c r="S170" s="69">
        <v>0</v>
      </c>
      <c r="T170" s="190">
        <v>895596</v>
      </c>
      <c r="U170" s="190">
        <v>50000</v>
      </c>
      <c r="V170" s="190">
        <v>845596</v>
      </c>
      <c r="W170" s="190">
        <v>965406</v>
      </c>
      <c r="X170" s="190">
        <v>917671</v>
      </c>
      <c r="Y170" s="190">
        <v>0</v>
      </c>
      <c r="Z170" s="190">
        <v>0</v>
      </c>
      <c r="AA170" s="190">
        <v>0</v>
      </c>
      <c r="AB170" s="190">
        <v>917671</v>
      </c>
      <c r="AC170" s="190">
        <v>917671</v>
      </c>
      <c r="AD170" s="186">
        <f t="shared" si="53"/>
        <v>1.0852357390526919</v>
      </c>
      <c r="AE170" s="69">
        <f t="shared" si="54"/>
        <v>1</v>
      </c>
      <c r="AF170" s="80">
        <v>0</v>
      </c>
      <c r="AG170" s="69">
        <v>69810</v>
      </c>
      <c r="AH170" s="69">
        <v>62</v>
      </c>
      <c r="AI170" s="69">
        <v>15</v>
      </c>
      <c r="AJ170" s="69">
        <v>0</v>
      </c>
      <c r="AK170" s="69">
        <v>0</v>
      </c>
      <c r="AL170" s="80">
        <v>69810</v>
      </c>
      <c r="AM170" s="80">
        <v>0</v>
      </c>
      <c r="AN170" s="69">
        <v>20</v>
      </c>
      <c r="AO170" s="69">
        <v>0</v>
      </c>
      <c r="AP170" s="80">
        <v>0</v>
      </c>
      <c r="AQ170" s="80">
        <v>0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0</v>
      </c>
      <c r="BQ170" s="69">
        <v>0</v>
      </c>
      <c r="BR170" s="80">
        <v>0</v>
      </c>
      <c r="BS170" s="80">
        <v>0</v>
      </c>
      <c r="BT170" s="69">
        <v>0</v>
      </c>
      <c r="BU170" s="69">
        <v>0</v>
      </c>
      <c r="BV170" s="80">
        <v>0</v>
      </c>
      <c r="BW170" s="80">
        <v>0</v>
      </c>
      <c r="BX170" s="69">
        <v>0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0</v>
      </c>
      <c r="CI170" s="80">
        <v>0</v>
      </c>
      <c r="CJ170" s="69">
        <v>20</v>
      </c>
      <c r="CK170" s="69">
        <v>0</v>
      </c>
      <c r="CL170" s="80">
        <v>69810</v>
      </c>
      <c r="CM170" s="80">
        <v>0</v>
      </c>
      <c r="CN170" s="67" t="s">
        <v>718</v>
      </c>
      <c r="CO170" s="67" t="s">
        <v>719</v>
      </c>
      <c r="CP170" s="67" t="s">
        <v>570</v>
      </c>
      <c r="CQ170" s="67" t="s">
        <v>570</v>
      </c>
      <c r="CR170" s="67" t="s">
        <v>570</v>
      </c>
      <c r="CS170" s="67" t="s">
        <v>570</v>
      </c>
      <c r="CT170" s="68">
        <v>45245</v>
      </c>
      <c r="CU170" s="67" t="s">
        <v>828</v>
      </c>
      <c r="CV170" s="67" t="s">
        <v>824</v>
      </c>
      <c r="CW170" s="68" t="s">
        <v>168</v>
      </c>
      <c r="CX170" s="68">
        <v>45122</v>
      </c>
      <c r="CY170" s="67" t="s">
        <v>825</v>
      </c>
      <c r="CZ170" s="67" t="s">
        <v>824</v>
      </c>
      <c r="DA170" s="67" t="s">
        <v>865</v>
      </c>
      <c r="DB170" s="81">
        <v>1122910.5</v>
      </c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2:1477" s="69" customFormat="1">
      <c r="B171" s="67" t="s">
        <v>3</v>
      </c>
      <c r="C171" s="67" t="s">
        <v>323</v>
      </c>
      <c r="D171" s="67" t="s">
        <v>324</v>
      </c>
      <c r="E171" s="68">
        <v>44596</v>
      </c>
      <c r="F171" s="67" t="s">
        <v>823</v>
      </c>
      <c r="G171" s="158" t="s">
        <v>829</v>
      </c>
      <c r="H171" s="187">
        <v>2</v>
      </c>
      <c r="I171" s="69">
        <v>4</v>
      </c>
      <c r="J171" s="69">
        <v>156</v>
      </c>
      <c r="K171" s="69">
        <v>248</v>
      </c>
      <c r="L171" s="69">
        <v>248</v>
      </c>
      <c r="M171" s="186">
        <f t="shared" si="51"/>
        <v>1.0448717948717949</v>
      </c>
      <c r="N171" s="69">
        <f t="shared" si="52"/>
        <v>1</v>
      </c>
      <c r="O171" s="69">
        <v>0</v>
      </c>
      <c r="P171" s="69">
        <v>0</v>
      </c>
      <c r="Q171" s="69">
        <v>0</v>
      </c>
      <c r="R171" s="69">
        <v>92</v>
      </c>
      <c r="S171" s="69">
        <v>0</v>
      </c>
      <c r="T171" s="190">
        <v>1455255</v>
      </c>
      <c r="U171" s="190">
        <v>50000</v>
      </c>
      <c r="V171" s="190">
        <v>1405255</v>
      </c>
      <c r="W171" s="190">
        <v>1515282</v>
      </c>
      <c r="X171" s="190">
        <v>1451281</v>
      </c>
      <c r="Y171" s="190">
        <v>0</v>
      </c>
      <c r="Z171" s="190">
        <v>0</v>
      </c>
      <c r="AA171" s="190">
        <v>0</v>
      </c>
      <c r="AB171" s="190">
        <v>1451281</v>
      </c>
      <c r="AC171" s="190">
        <v>1452112</v>
      </c>
      <c r="AD171" s="186">
        <f t="shared" si="53"/>
        <v>1.0333441261550396</v>
      </c>
      <c r="AE171" s="69">
        <f t="shared" si="54"/>
        <v>1</v>
      </c>
      <c r="AF171" s="80">
        <v>7917</v>
      </c>
      <c r="AG171" s="69">
        <v>60027</v>
      </c>
      <c r="AH171" s="69">
        <v>72</v>
      </c>
      <c r="AI171" s="69">
        <v>13</v>
      </c>
      <c r="AJ171" s="69">
        <v>0</v>
      </c>
      <c r="AK171" s="69">
        <v>0</v>
      </c>
      <c r="AL171" s="80">
        <v>0</v>
      </c>
      <c r="AM171" s="80">
        <v>0</v>
      </c>
      <c r="AN171" s="69">
        <v>0</v>
      </c>
      <c r="AO171" s="69">
        <v>0</v>
      </c>
      <c r="AP171" s="80">
        <v>2066</v>
      </c>
      <c r="AQ171" s="80">
        <v>0</v>
      </c>
      <c r="AR171" s="69">
        <v>0</v>
      </c>
      <c r="AS171" s="69">
        <v>0</v>
      </c>
      <c r="AT171" s="80">
        <v>0</v>
      </c>
      <c r="AU171" s="80">
        <v>0</v>
      </c>
      <c r="AV171" s="69">
        <v>0</v>
      </c>
      <c r="AW171" s="69">
        <v>0</v>
      </c>
      <c r="AX171" s="80">
        <v>0</v>
      </c>
      <c r="AY171" s="80">
        <v>0</v>
      </c>
      <c r="AZ171" s="69">
        <v>0</v>
      </c>
      <c r="BA171" s="69">
        <v>0</v>
      </c>
      <c r="BB171" s="80">
        <v>0</v>
      </c>
      <c r="BC171" s="80">
        <v>0</v>
      </c>
      <c r="BD171" s="69">
        <v>0</v>
      </c>
      <c r="BE171" s="69">
        <v>0</v>
      </c>
      <c r="BF171" s="80">
        <v>0</v>
      </c>
      <c r="BG171" s="80">
        <v>0</v>
      </c>
      <c r="BH171" s="69">
        <v>7</v>
      </c>
      <c r="BI171" s="69">
        <v>0</v>
      </c>
      <c r="BJ171" s="80">
        <v>76040</v>
      </c>
      <c r="BK171" s="80">
        <v>0</v>
      </c>
      <c r="BL171" s="69">
        <v>0</v>
      </c>
      <c r="BM171" s="69">
        <v>0</v>
      </c>
      <c r="BN171" s="80">
        <v>0</v>
      </c>
      <c r="BO171" s="80">
        <v>0</v>
      </c>
      <c r="BP171" s="69">
        <v>28</v>
      </c>
      <c r="BQ171" s="69">
        <v>0</v>
      </c>
      <c r="BR171" s="80">
        <v>7087</v>
      </c>
      <c r="BS171" s="80">
        <v>0</v>
      </c>
      <c r="BT171" s="69">
        <v>0</v>
      </c>
      <c r="BU171" s="69">
        <v>0</v>
      </c>
      <c r="BV171" s="80">
        <v>0</v>
      </c>
      <c r="BW171" s="80">
        <v>0</v>
      </c>
      <c r="BX171" s="69">
        <v>0</v>
      </c>
      <c r="BY171" s="69">
        <v>0</v>
      </c>
      <c r="BZ171" s="80">
        <v>0</v>
      </c>
      <c r="CA171" s="80">
        <v>0</v>
      </c>
      <c r="CB171" s="69">
        <v>0</v>
      </c>
      <c r="CC171" s="69">
        <v>0</v>
      </c>
      <c r="CD171" s="80">
        <v>0</v>
      </c>
      <c r="CE171" s="80">
        <v>0</v>
      </c>
      <c r="CF171" s="69">
        <v>0</v>
      </c>
      <c r="CG171" s="69">
        <v>0</v>
      </c>
      <c r="CH171" s="80">
        <v>0</v>
      </c>
      <c r="CI171" s="80">
        <v>0</v>
      </c>
      <c r="CJ171" s="69">
        <v>35</v>
      </c>
      <c r="CK171" s="69">
        <v>0</v>
      </c>
      <c r="CL171" s="80">
        <v>85192</v>
      </c>
      <c r="CM171" s="80">
        <v>0</v>
      </c>
      <c r="CN171" s="67" t="s">
        <v>720</v>
      </c>
      <c r="CO171" s="67" t="s">
        <v>721</v>
      </c>
      <c r="CP171" s="67" t="s">
        <v>570</v>
      </c>
      <c r="CQ171" s="67" t="s">
        <v>570</v>
      </c>
      <c r="CR171" s="67" t="s">
        <v>570</v>
      </c>
      <c r="CS171" s="67" t="s">
        <v>570</v>
      </c>
      <c r="CT171" s="68">
        <v>45170</v>
      </c>
      <c r="CU171" s="67" t="s">
        <v>825</v>
      </c>
      <c r="CV171" s="67" t="s">
        <v>824</v>
      </c>
      <c r="CW171" s="68" t="s">
        <v>168</v>
      </c>
      <c r="CX171" s="68">
        <v>45013</v>
      </c>
      <c r="CY171" s="67" t="s">
        <v>823</v>
      </c>
      <c r="CZ171" s="67" t="s">
        <v>827</v>
      </c>
      <c r="DA171" s="67" t="s">
        <v>866</v>
      </c>
      <c r="DB171" s="81">
        <v>1403378.89</v>
      </c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</row>
    <row r="172" spans="2:1477" s="69" customFormat="1">
      <c r="B172" s="67" t="s">
        <v>3</v>
      </c>
      <c r="C172" s="67" t="s">
        <v>325</v>
      </c>
      <c r="D172" s="67" t="s">
        <v>326</v>
      </c>
      <c r="E172" s="68">
        <v>44806</v>
      </c>
      <c r="F172" s="67" t="s">
        <v>825</v>
      </c>
      <c r="G172" s="158" t="s">
        <v>827</v>
      </c>
      <c r="H172" s="187">
        <v>1</v>
      </c>
      <c r="I172" s="69">
        <v>1</v>
      </c>
      <c r="J172" s="69">
        <v>133</v>
      </c>
      <c r="K172" s="69">
        <v>180</v>
      </c>
      <c r="L172" s="69">
        <v>179</v>
      </c>
      <c r="M172" s="186">
        <f t="shared" si="51"/>
        <v>0.99248120300751874</v>
      </c>
      <c r="N172" s="69">
        <f t="shared" si="52"/>
        <v>1</v>
      </c>
      <c r="O172" s="69">
        <v>1</v>
      </c>
      <c r="P172" s="69">
        <v>0</v>
      </c>
      <c r="Q172" s="69">
        <v>0</v>
      </c>
      <c r="R172" s="69">
        <v>47</v>
      </c>
      <c r="S172" s="69">
        <v>0</v>
      </c>
      <c r="T172" s="190">
        <v>3147147</v>
      </c>
      <c r="U172" s="190">
        <v>50000</v>
      </c>
      <c r="V172" s="190">
        <v>3097147</v>
      </c>
      <c r="W172" s="190">
        <v>3153188</v>
      </c>
      <c r="X172" s="190">
        <v>2965886</v>
      </c>
      <c r="Y172" s="190">
        <v>0</v>
      </c>
      <c r="Z172" s="190">
        <v>0</v>
      </c>
      <c r="AA172" s="190">
        <v>0</v>
      </c>
      <c r="AB172" s="190">
        <v>2965886</v>
      </c>
      <c r="AC172" s="190">
        <v>2896248</v>
      </c>
      <c r="AD172" s="186">
        <f t="shared" si="53"/>
        <v>0.93513417348288608</v>
      </c>
      <c r="AE172" s="69">
        <f t="shared" si="54"/>
        <v>1</v>
      </c>
      <c r="AF172" s="80">
        <v>-69638</v>
      </c>
      <c r="AG172" s="69">
        <v>6041</v>
      </c>
      <c r="AH172" s="69">
        <v>43</v>
      </c>
      <c r="AI172" s="69">
        <v>4</v>
      </c>
      <c r="AJ172" s="69">
        <v>0</v>
      </c>
      <c r="AK172" s="69">
        <v>0</v>
      </c>
      <c r="AL172" s="80">
        <v>0</v>
      </c>
      <c r="AM172" s="80">
        <v>0</v>
      </c>
      <c r="AN172" s="69">
        <v>0</v>
      </c>
      <c r="AO172" s="69">
        <v>0</v>
      </c>
      <c r="AP172" s="80">
        <v>6041</v>
      </c>
      <c r="AQ172" s="80">
        <v>0</v>
      </c>
      <c r="AR172" s="69">
        <v>0</v>
      </c>
      <c r="AS172" s="69">
        <v>0</v>
      </c>
      <c r="AT172" s="80">
        <v>0</v>
      </c>
      <c r="AU172" s="80">
        <v>0</v>
      </c>
      <c r="AV172" s="69">
        <v>0</v>
      </c>
      <c r="AW172" s="69">
        <v>0</v>
      </c>
      <c r="AX172" s="80">
        <v>0</v>
      </c>
      <c r="AY172" s="80">
        <v>0</v>
      </c>
      <c r="AZ172" s="69">
        <v>0</v>
      </c>
      <c r="BA172" s="69">
        <v>0</v>
      </c>
      <c r="BB172" s="80">
        <v>0</v>
      </c>
      <c r="BC172" s="80">
        <v>0</v>
      </c>
      <c r="BD172" s="69">
        <v>0</v>
      </c>
      <c r="BE172" s="69">
        <v>0</v>
      </c>
      <c r="BF172" s="80">
        <v>0</v>
      </c>
      <c r="BG172" s="80">
        <v>0</v>
      </c>
      <c r="BH172" s="69">
        <v>0</v>
      </c>
      <c r="BI172" s="69">
        <v>0</v>
      </c>
      <c r="BJ172" s="80">
        <v>0</v>
      </c>
      <c r="BK172" s="80">
        <v>0</v>
      </c>
      <c r="BL172" s="69">
        <v>0</v>
      </c>
      <c r="BM172" s="69">
        <v>0</v>
      </c>
      <c r="BN172" s="80">
        <v>0</v>
      </c>
      <c r="BO172" s="80">
        <v>0</v>
      </c>
      <c r="BP172" s="69">
        <v>0</v>
      </c>
      <c r="BQ172" s="69">
        <v>0</v>
      </c>
      <c r="BR172" s="80">
        <v>0</v>
      </c>
      <c r="BS172" s="80">
        <v>0</v>
      </c>
      <c r="BT172" s="69">
        <v>0</v>
      </c>
      <c r="BU172" s="69">
        <v>0</v>
      </c>
      <c r="BV172" s="80">
        <v>0</v>
      </c>
      <c r="BW172" s="80">
        <v>0</v>
      </c>
      <c r="BX172" s="69">
        <v>0</v>
      </c>
      <c r="BY172" s="69">
        <v>0</v>
      </c>
      <c r="BZ172" s="80">
        <v>0</v>
      </c>
      <c r="CA172" s="80">
        <v>0</v>
      </c>
      <c r="CB172" s="69">
        <v>0</v>
      </c>
      <c r="CC172" s="69">
        <v>0</v>
      </c>
      <c r="CD172" s="80">
        <v>0</v>
      </c>
      <c r="CE172" s="80">
        <v>0</v>
      </c>
      <c r="CF172" s="69">
        <v>0</v>
      </c>
      <c r="CG172" s="69">
        <v>0</v>
      </c>
      <c r="CH172" s="80">
        <v>0</v>
      </c>
      <c r="CI172" s="80">
        <v>0</v>
      </c>
      <c r="CJ172" s="69">
        <v>0</v>
      </c>
      <c r="CK172" s="69">
        <v>0</v>
      </c>
      <c r="CL172" s="80">
        <v>6041</v>
      </c>
      <c r="CM172" s="80">
        <v>0</v>
      </c>
      <c r="CN172" s="67" t="s">
        <v>722</v>
      </c>
      <c r="CO172" s="67" t="s">
        <v>723</v>
      </c>
      <c r="CP172" s="67" t="s">
        <v>570</v>
      </c>
      <c r="CQ172" s="67" t="s">
        <v>570</v>
      </c>
      <c r="CR172" s="67" t="s">
        <v>570</v>
      </c>
      <c r="CS172" s="67" t="s">
        <v>570</v>
      </c>
      <c r="CT172" s="68">
        <v>45184</v>
      </c>
      <c r="CU172" s="67" t="s">
        <v>825</v>
      </c>
      <c r="CV172" s="67" t="s">
        <v>824</v>
      </c>
      <c r="CW172" s="68" t="s">
        <v>168</v>
      </c>
      <c r="CX172" s="68">
        <v>45141</v>
      </c>
      <c r="CY172" s="67" t="s">
        <v>825</v>
      </c>
      <c r="CZ172" s="67" t="s">
        <v>824</v>
      </c>
      <c r="DA172" s="67" t="s">
        <v>866</v>
      </c>
      <c r="DB172" s="81">
        <v>3652108.96</v>
      </c>
      <c r="DC172" s="69" t="s">
        <v>586</v>
      </c>
      <c r="DD172" s="69" t="s">
        <v>587</v>
      </c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</row>
    <row r="173" spans="2:1477" s="69" customFormat="1">
      <c r="B173" s="67" t="s">
        <v>3</v>
      </c>
      <c r="C173" s="67" t="s">
        <v>724</v>
      </c>
      <c r="D173" s="67" t="s">
        <v>870</v>
      </c>
      <c r="E173" s="68">
        <v>44726</v>
      </c>
      <c r="F173" s="67" t="s">
        <v>821</v>
      </c>
      <c r="G173" s="158" t="s">
        <v>829</v>
      </c>
      <c r="H173" s="187">
        <v>1</v>
      </c>
      <c r="I173" s="69">
        <v>0</v>
      </c>
      <c r="J173" s="69">
        <v>182</v>
      </c>
      <c r="K173" s="69">
        <v>209</v>
      </c>
      <c r="L173" s="69">
        <v>209</v>
      </c>
      <c r="M173" s="186">
        <f t="shared" si="51"/>
        <v>1</v>
      </c>
      <c r="N173" s="69">
        <f t="shared" si="52"/>
        <v>1</v>
      </c>
      <c r="O173" s="69">
        <v>0</v>
      </c>
      <c r="P173" s="69">
        <v>0</v>
      </c>
      <c r="Q173" s="69">
        <v>0</v>
      </c>
      <c r="R173" s="69">
        <v>27</v>
      </c>
      <c r="S173" s="69">
        <v>0</v>
      </c>
      <c r="T173" s="190">
        <v>1468626</v>
      </c>
      <c r="U173" s="190">
        <v>50000</v>
      </c>
      <c r="V173" s="190">
        <v>1418626</v>
      </c>
      <c r="W173" s="190">
        <v>1468626</v>
      </c>
      <c r="X173" s="190">
        <v>1421948</v>
      </c>
      <c r="Y173" s="190">
        <v>0</v>
      </c>
      <c r="Z173" s="190">
        <v>0</v>
      </c>
      <c r="AA173" s="190">
        <v>0</v>
      </c>
      <c r="AB173" s="190">
        <v>1421948</v>
      </c>
      <c r="AC173" s="190">
        <v>1421948</v>
      </c>
      <c r="AD173" s="186">
        <f t="shared" si="53"/>
        <v>1.0023417024642154</v>
      </c>
      <c r="AE173" s="69">
        <f t="shared" si="54"/>
        <v>1</v>
      </c>
      <c r="AF173" s="80">
        <v>0</v>
      </c>
      <c r="AG173" s="69">
        <v>0</v>
      </c>
      <c r="AH173" s="69">
        <v>18</v>
      </c>
      <c r="AI173" s="69">
        <v>9</v>
      </c>
      <c r="AJ173" s="69">
        <v>0</v>
      </c>
      <c r="AK173" s="69">
        <v>0</v>
      </c>
      <c r="AL173" s="80">
        <v>0</v>
      </c>
      <c r="AM173" s="80">
        <v>0</v>
      </c>
      <c r="AN173" s="69">
        <v>0</v>
      </c>
      <c r="AO173" s="69">
        <v>0</v>
      </c>
      <c r="AP173" s="80">
        <v>0</v>
      </c>
      <c r="AQ173" s="80">
        <v>0</v>
      </c>
      <c r="AR173" s="69">
        <v>0</v>
      </c>
      <c r="AS173" s="69">
        <v>0</v>
      </c>
      <c r="AT173" s="80">
        <v>0</v>
      </c>
      <c r="AU173" s="80">
        <v>0</v>
      </c>
      <c r="AV173" s="69">
        <v>0</v>
      </c>
      <c r="AW173" s="69">
        <v>0</v>
      </c>
      <c r="AX173" s="80">
        <v>0</v>
      </c>
      <c r="AY173" s="80">
        <v>0</v>
      </c>
      <c r="AZ173" s="69">
        <v>0</v>
      </c>
      <c r="BA173" s="69">
        <v>0</v>
      </c>
      <c r="BB173" s="80">
        <v>0</v>
      </c>
      <c r="BC173" s="80">
        <v>0</v>
      </c>
      <c r="BD173" s="69">
        <v>0</v>
      </c>
      <c r="BE173" s="69">
        <v>0</v>
      </c>
      <c r="BF173" s="80">
        <v>0</v>
      </c>
      <c r="BG173" s="80">
        <v>0</v>
      </c>
      <c r="BH173" s="69">
        <v>0</v>
      </c>
      <c r="BI173" s="69">
        <v>0</v>
      </c>
      <c r="BJ173" s="80">
        <v>0</v>
      </c>
      <c r="BK173" s="80">
        <v>0</v>
      </c>
      <c r="BL173" s="69">
        <v>0</v>
      </c>
      <c r="BM173" s="69">
        <v>0</v>
      </c>
      <c r="BN173" s="80">
        <v>0</v>
      </c>
      <c r="BO173" s="80">
        <v>0</v>
      </c>
      <c r="BP173" s="69">
        <v>0</v>
      </c>
      <c r="BQ173" s="69">
        <v>0</v>
      </c>
      <c r="BR173" s="80">
        <v>0</v>
      </c>
      <c r="BS173" s="80">
        <v>0</v>
      </c>
      <c r="BT173" s="69">
        <v>0</v>
      </c>
      <c r="BU173" s="69">
        <v>0</v>
      </c>
      <c r="BV173" s="80">
        <v>0</v>
      </c>
      <c r="BW173" s="80">
        <v>0</v>
      </c>
      <c r="BX173" s="69">
        <v>0</v>
      </c>
      <c r="BY173" s="69">
        <v>0</v>
      </c>
      <c r="BZ173" s="80">
        <v>0</v>
      </c>
      <c r="CA173" s="80">
        <v>0</v>
      </c>
      <c r="CB173" s="69">
        <v>0</v>
      </c>
      <c r="CC173" s="69">
        <v>0</v>
      </c>
      <c r="CD173" s="80">
        <v>0</v>
      </c>
      <c r="CE173" s="80">
        <v>0</v>
      </c>
      <c r="CF173" s="69">
        <v>0</v>
      </c>
      <c r="CG173" s="69">
        <v>0</v>
      </c>
      <c r="CH173" s="80">
        <v>0</v>
      </c>
      <c r="CI173" s="80">
        <v>0</v>
      </c>
      <c r="CJ173" s="69">
        <v>0</v>
      </c>
      <c r="CK173" s="69">
        <v>0</v>
      </c>
      <c r="CL173" s="80">
        <v>0</v>
      </c>
      <c r="CM173" s="80">
        <v>0</v>
      </c>
      <c r="CN173" s="67" t="s">
        <v>725</v>
      </c>
      <c r="CO173" s="67" t="s">
        <v>726</v>
      </c>
      <c r="CP173" s="67" t="s">
        <v>570</v>
      </c>
      <c r="CQ173" s="67" t="s">
        <v>570</v>
      </c>
      <c r="CR173" s="67" t="s">
        <v>570</v>
      </c>
      <c r="CS173" s="67" t="s">
        <v>570</v>
      </c>
      <c r="CT173" s="68">
        <v>45250</v>
      </c>
      <c r="CU173" s="67" t="s">
        <v>828</v>
      </c>
      <c r="CV173" s="67" t="s">
        <v>824</v>
      </c>
      <c r="CW173" s="68" t="s">
        <v>168</v>
      </c>
      <c r="CX173" s="68">
        <v>45224</v>
      </c>
      <c r="CY173" s="67" t="s">
        <v>828</v>
      </c>
      <c r="CZ173" s="67" t="s">
        <v>824</v>
      </c>
      <c r="DA173" s="67" t="s">
        <v>871</v>
      </c>
      <c r="DB173" s="81">
        <v>2551166.7999999998</v>
      </c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</row>
    <row r="174" spans="2:1477" s="69" customFormat="1">
      <c r="B174" s="67" t="s">
        <v>3</v>
      </c>
      <c r="C174" s="67" t="s">
        <v>327</v>
      </c>
      <c r="D174" s="67" t="s">
        <v>328</v>
      </c>
      <c r="E174" s="68">
        <v>44932</v>
      </c>
      <c r="F174" s="67" t="s">
        <v>823</v>
      </c>
      <c r="G174" s="158" t="s">
        <v>827</v>
      </c>
      <c r="H174" s="187">
        <v>1</v>
      </c>
      <c r="I174" s="69">
        <v>2</v>
      </c>
      <c r="J174" s="69">
        <v>196</v>
      </c>
      <c r="K174" s="69">
        <v>235</v>
      </c>
      <c r="L174" s="69">
        <v>235</v>
      </c>
      <c r="M174" s="186">
        <f t="shared" si="51"/>
        <v>1</v>
      </c>
      <c r="N174" s="69">
        <f t="shared" si="52"/>
        <v>1</v>
      </c>
      <c r="O174" s="69">
        <v>0</v>
      </c>
      <c r="P174" s="69">
        <v>0</v>
      </c>
      <c r="Q174" s="69">
        <v>0</v>
      </c>
      <c r="R174" s="69">
        <v>39</v>
      </c>
      <c r="S174" s="69">
        <v>0</v>
      </c>
      <c r="T174" s="190">
        <v>4444623</v>
      </c>
      <c r="U174" s="190">
        <v>50000</v>
      </c>
      <c r="V174" s="190">
        <v>4394623</v>
      </c>
      <c r="W174" s="190">
        <v>4539611</v>
      </c>
      <c r="X174" s="190">
        <v>4542613</v>
      </c>
      <c r="Y174" s="190">
        <v>0</v>
      </c>
      <c r="Z174" s="190">
        <v>225000</v>
      </c>
      <c r="AA174" s="190">
        <v>225000</v>
      </c>
      <c r="AB174" s="190">
        <v>4767613</v>
      </c>
      <c r="AC174" s="190">
        <v>4542438</v>
      </c>
      <c r="AD174" s="186">
        <f t="shared" si="53"/>
        <v>1.0336354221966253</v>
      </c>
      <c r="AE174" s="69">
        <f t="shared" si="54"/>
        <v>1</v>
      </c>
      <c r="AF174" s="80">
        <v>-225175</v>
      </c>
      <c r="AG174" s="69">
        <v>94987</v>
      </c>
      <c r="AH174" s="69">
        <v>33</v>
      </c>
      <c r="AI174" s="69">
        <v>6</v>
      </c>
      <c r="AJ174" s="69">
        <v>0</v>
      </c>
      <c r="AK174" s="69">
        <v>0</v>
      </c>
      <c r="AL174" s="80">
        <v>20337</v>
      </c>
      <c r="AM174" s="80">
        <v>0</v>
      </c>
      <c r="AN174" s="69">
        <v>0</v>
      </c>
      <c r="AO174" s="69">
        <v>0</v>
      </c>
      <c r="AP174" s="80">
        <v>10823</v>
      </c>
      <c r="AQ174" s="80">
        <v>0</v>
      </c>
      <c r="AR174" s="69">
        <v>0</v>
      </c>
      <c r="AS174" s="69">
        <v>0</v>
      </c>
      <c r="AT174" s="80">
        <v>0</v>
      </c>
      <c r="AU174" s="80">
        <v>0</v>
      </c>
      <c r="AV174" s="69">
        <v>0</v>
      </c>
      <c r="AW174" s="69">
        <v>0</v>
      </c>
      <c r="AX174" s="80">
        <v>0</v>
      </c>
      <c r="AY174" s="80">
        <v>0</v>
      </c>
      <c r="AZ174" s="69">
        <v>0</v>
      </c>
      <c r="BA174" s="69">
        <v>0</v>
      </c>
      <c r="BB174" s="80">
        <v>0</v>
      </c>
      <c r="BC174" s="80">
        <v>0</v>
      </c>
      <c r="BD174" s="69">
        <v>0</v>
      </c>
      <c r="BE174" s="69">
        <v>0</v>
      </c>
      <c r="BF174" s="80">
        <v>0</v>
      </c>
      <c r="BG174" s="80">
        <v>0</v>
      </c>
      <c r="BH174" s="69">
        <v>0</v>
      </c>
      <c r="BI174" s="69">
        <v>0</v>
      </c>
      <c r="BJ174" s="80">
        <v>0</v>
      </c>
      <c r="BK174" s="80">
        <v>0</v>
      </c>
      <c r="BL174" s="69">
        <v>0</v>
      </c>
      <c r="BM174" s="69">
        <v>0</v>
      </c>
      <c r="BN174" s="80">
        <v>0</v>
      </c>
      <c r="BO174" s="80">
        <v>0</v>
      </c>
      <c r="BP174" s="69">
        <v>0</v>
      </c>
      <c r="BQ174" s="69">
        <v>0</v>
      </c>
      <c r="BR174" s="80">
        <v>0</v>
      </c>
      <c r="BS174" s="80">
        <v>0</v>
      </c>
      <c r="BT174" s="69">
        <v>0</v>
      </c>
      <c r="BU174" s="69">
        <v>0</v>
      </c>
      <c r="BV174" s="80">
        <v>94987</v>
      </c>
      <c r="BW174" s="80">
        <v>0</v>
      </c>
      <c r="BX174" s="69">
        <v>0</v>
      </c>
      <c r="BY174" s="69">
        <v>0</v>
      </c>
      <c r="BZ174" s="80">
        <v>0</v>
      </c>
      <c r="CA174" s="80">
        <v>0</v>
      </c>
      <c r="CB174" s="69">
        <v>0</v>
      </c>
      <c r="CC174" s="69">
        <v>0</v>
      </c>
      <c r="CD174" s="80">
        <v>0</v>
      </c>
      <c r="CE174" s="80">
        <v>0</v>
      </c>
      <c r="CF174" s="69">
        <v>0</v>
      </c>
      <c r="CG174" s="69">
        <v>0</v>
      </c>
      <c r="CH174" s="80">
        <v>0</v>
      </c>
      <c r="CI174" s="80">
        <v>0</v>
      </c>
      <c r="CJ174" s="69">
        <v>0</v>
      </c>
      <c r="CK174" s="69">
        <v>0</v>
      </c>
      <c r="CL174" s="80">
        <v>126147</v>
      </c>
      <c r="CM174" s="80">
        <v>0</v>
      </c>
      <c r="CN174" s="67" t="s">
        <v>727</v>
      </c>
      <c r="CO174" s="67" t="s">
        <v>728</v>
      </c>
      <c r="CP174" s="67" t="s">
        <v>570</v>
      </c>
      <c r="CQ174" s="67" t="s">
        <v>570</v>
      </c>
      <c r="CR174" s="67" t="s">
        <v>570</v>
      </c>
      <c r="CS174" s="67" t="s">
        <v>570</v>
      </c>
      <c r="CT174" s="68">
        <v>45344</v>
      </c>
      <c r="CU174" s="67" t="s">
        <v>823</v>
      </c>
      <c r="CV174" s="67" t="s">
        <v>824</v>
      </c>
      <c r="CW174" s="68" t="s">
        <v>168</v>
      </c>
      <c r="CX174" s="68">
        <v>45239</v>
      </c>
      <c r="CY174" s="67" t="s">
        <v>828</v>
      </c>
      <c r="CZ174" s="67" t="s">
        <v>824</v>
      </c>
      <c r="DA174" s="67" t="s">
        <v>866</v>
      </c>
      <c r="DB174" s="81">
        <v>4468546.9800000004</v>
      </c>
      <c r="DC174" s="69" t="s">
        <v>706</v>
      </c>
      <c r="DD174" s="69" t="s">
        <v>707</v>
      </c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2:1477" s="5" customFormat="1" ht="12" thickBot="1">
      <c r="B175" s="75"/>
      <c r="C175" s="75"/>
      <c r="D175" s="75"/>
      <c r="E175" s="68"/>
      <c r="F175" s="75"/>
      <c r="G175" s="75"/>
      <c r="H175" s="187"/>
      <c r="I175" s="76"/>
      <c r="J175" s="76"/>
      <c r="K175" s="76"/>
      <c r="L175" s="76"/>
      <c r="M175" s="140"/>
      <c r="N175" s="69"/>
      <c r="O175" s="76"/>
      <c r="P175" s="76"/>
      <c r="Q175" s="76"/>
      <c r="R175" s="76"/>
      <c r="S175" s="76"/>
      <c r="T175" s="77"/>
      <c r="U175" s="77"/>
      <c r="V175" s="77"/>
      <c r="W175" s="77"/>
      <c r="X175" s="77"/>
      <c r="Y175" s="190"/>
      <c r="Z175" s="190"/>
      <c r="AA175" s="190"/>
      <c r="AB175" s="190"/>
      <c r="AC175" s="190"/>
      <c r="AD175" s="140"/>
      <c r="AE175" s="69"/>
      <c r="AF175" s="190"/>
      <c r="AG175" s="190"/>
      <c r="AH175" s="76"/>
      <c r="AI175" s="76"/>
      <c r="AJ175" s="78"/>
      <c r="AK175" s="78"/>
      <c r="AL175" s="80"/>
      <c r="AM175" s="80"/>
      <c r="AN175" s="78"/>
      <c r="AO175" s="78"/>
      <c r="AP175" s="80"/>
      <c r="AQ175" s="80"/>
      <c r="AR175" s="78"/>
      <c r="AS175" s="78"/>
      <c r="AT175" s="80"/>
      <c r="AU175" s="80"/>
      <c r="AV175" s="78"/>
      <c r="AW175" s="78"/>
      <c r="AX175" s="80"/>
      <c r="AY175" s="80"/>
      <c r="AZ175" s="78"/>
      <c r="BA175" s="78"/>
      <c r="BB175" s="80"/>
      <c r="BC175" s="80"/>
      <c r="BD175" s="78"/>
      <c r="BE175" s="78"/>
      <c r="BF175" s="80"/>
      <c r="BG175" s="80"/>
      <c r="BH175" s="78"/>
      <c r="BI175" s="78"/>
      <c r="BJ175" s="80"/>
      <c r="BK175" s="80"/>
      <c r="BL175" s="78"/>
      <c r="BM175" s="78"/>
      <c r="BN175" s="80"/>
      <c r="BO175" s="80"/>
      <c r="BP175" s="78"/>
      <c r="BQ175" s="78"/>
      <c r="BR175" s="80"/>
      <c r="BS175" s="80"/>
      <c r="BT175" s="78"/>
      <c r="BU175" s="78"/>
      <c r="BV175" s="80"/>
      <c r="BW175" s="80"/>
      <c r="BX175" s="78"/>
      <c r="BY175" s="78"/>
      <c r="BZ175" s="80"/>
      <c r="CA175" s="80"/>
      <c r="CB175" s="78"/>
      <c r="CC175" s="78"/>
      <c r="CD175" s="80"/>
      <c r="CE175" s="80"/>
      <c r="CF175" s="78"/>
      <c r="CG175" s="78"/>
      <c r="CH175" s="80"/>
      <c r="CI175" s="80"/>
      <c r="CJ175" s="78"/>
      <c r="CK175" s="78"/>
      <c r="CL175" s="80"/>
      <c r="CM175" s="80"/>
      <c r="CN175" s="79"/>
      <c r="CO175" s="79"/>
      <c r="CP175" s="79"/>
      <c r="CQ175" s="79"/>
      <c r="CR175" s="79"/>
      <c r="CS175" s="79"/>
      <c r="CT175" s="68"/>
      <c r="CU175" s="75"/>
      <c r="CV175" s="75"/>
      <c r="CW175" s="68"/>
      <c r="CX175" s="68"/>
      <c r="CY175" s="75"/>
      <c r="CZ175" s="75"/>
      <c r="DA175" s="75"/>
      <c r="DB175" s="77"/>
      <c r="DC175" s="76"/>
      <c r="DD175" s="211"/>
    </row>
    <row r="176" spans="2:1477" s="6" customFormat="1" ht="24" customHeight="1" thickTop="1" thickBot="1">
      <c r="B176" s="245" t="s">
        <v>904</v>
      </c>
      <c r="C176" s="246"/>
      <c r="D176" s="247"/>
      <c r="E176" s="7"/>
      <c r="F176" s="8"/>
      <c r="G176" s="159">
        <f>IF(B166="","",ROWS(B166:B175)-1)</f>
        <v>9</v>
      </c>
      <c r="H176" s="9">
        <f>SUM(H166:H175)</f>
        <v>16</v>
      </c>
      <c r="I176" s="9">
        <f>SUM(I166:I175)</f>
        <v>18</v>
      </c>
      <c r="J176" s="9">
        <f>SUM(J166:J175)</f>
        <v>2288</v>
      </c>
      <c r="K176" s="9">
        <f>SUM(K166:K175)</f>
        <v>3235</v>
      </c>
      <c r="L176" s="9">
        <f>SUM(L166:L175)</f>
        <v>3058</v>
      </c>
      <c r="M176" s="142">
        <f>IF(G176="",0,N176/G176)</f>
        <v>0.88888888888888884</v>
      </c>
      <c r="N176" s="9">
        <f t="shared" ref="N176:AC176" si="55">SUM(N166:N175)</f>
        <v>8</v>
      </c>
      <c r="O176" s="9">
        <f t="shared" si="55"/>
        <v>177</v>
      </c>
      <c r="P176" s="9">
        <f t="shared" si="55"/>
        <v>0</v>
      </c>
      <c r="Q176" s="9">
        <f t="shared" si="55"/>
        <v>0</v>
      </c>
      <c r="R176" s="9">
        <f t="shared" si="55"/>
        <v>838</v>
      </c>
      <c r="S176" s="9">
        <f t="shared" si="55"/>
        <v>109</v>
      </c>
      <c r="T176" s="11">
        <f t="shared" si="55"/>
        <v>45325875</v>
      </c>
      <c r="U176" s="11">
        <f t="shared" si="55"/>
        <v>577425</v>
      </c>
      <c r="V176" s="11">
        <f t="shared" si="55"/>
        <v>44748450</v>
      </c>
      <c r="W176" s="11">
        <f t="shared" si="55"/>
        <v>47229583</v>
      </c>
      <c r="X176" s="11">
        <f t="shared" si="55"/>
        <v>46045491</v>
      </c>
      <c r="Y176" s="11">
        <f t="shared" si="55"/>
        <v>0</v>
      </c>
      <c r="Z176" s="11">
        <f t="shared" si="55"/>
        <v>225000</v>
      </c>
      <c r="AA176" s="11">
        <f t="shared" si="55"/>
        <v>225000</v>
      </c>
      <c r="AB176" s="11">
        <f t="shared" si="55"/>
        <v>46270491</v>
      </c>
      <c r="AC176" s="11">
        <f t="shared" si="55"/>
        <v>46236051</v>
      </c>
      <c r="AD176" s="142">
        <f>IF(G176="",0,AE176/G176)</f>
        <v>0.88888888888888884</v>
      </c>
      <c r="AE176" s="145">
        <f t="shared" ref="AE176:CM176" si="56">SUM(AE166:AE175)</f>
        <v>8</v>
      </c>
      <c r="AF176" s="11">
        <f t="shared" si="56"/>
        <v>111314</v>
      </c>
      <c r="AG176" s="11">
        <f t="shared" si="56"/>
        <v>1903707</v>
      </c>
      <c r="AH176" s="109">
        <f t="shared" si="56"/>
        <v>610</v>
      </c>
      <c r="AI176" s="109">
        <f t="shared" si="56"/>
        <v>182</v>
      </c>
      <c r="AJ176" s="109">
        <f t="shared" si="56"/>
        <v>0</v>
      </c>
      <c r="AK176" s="109">
        <f t="shared" si="56"/>
        <v>0</v>
      </c>
      <c r="AL176" s="11">
        <f t="shared" si="56"/>
        <v>125995</v>
      </c>
      <c r="AM176" s="11">
        <f t="shared" si="56"/>
        <v>3011</v>
      </c>
      <c r="AN176" s="109">
        <f t="shared" si="56"/>
        <v>39</v>
      </c>
      <c r="AO176" s="109">
        <f t="shared" si="56"/>
        <v>0</v>
      </c>
      <c r="AP176" s="11">
        <f t="shared" si="56"/>
        <v>1186530</v>
      </c>
      <c r="AQ176" s="11">
        <f t="shared" si="56"/>
        <v>0</v>
      </c>
      <c r="AR176" s="109">
        <f t="shared" si="56"/>
        <v>0</v>
      </c>
      <c r="AS176" s="109">
        <f t="shared" si="56"/>
        <v>0</v>
      </c>
      <c r="AT176" s="11">
        <f t="shared" si="56"/>
        <v>0</v>
      </c>
      <c r="AU176" s="11">
        <f t="shared" si="56"/>
        <v>0</v>
      </c>
      <c r="AV176" s="109">
        <f t="shared" si="56"/>
        <v>0</v>
      </c>
      <c r="AW176" s="109">
        <f t="shared" si="56"/>
        <v>0</v>
      </c>
      <c r="AX176" s="11">
        <f t="shared" si="56"/>
        <v>0</v>
      </c>
      <c r="AY176" s="11">
        <f t="shared" si="56"/>
        <v>0</v>
      </c>
      <c r="AZ176" s="109">
        <f t="shared" si="56"/>
        <v>0</v>
      </c>
      <c r="BA176" s="109">
        <f t="shared" si="56"/>
        <v>0</v>
      </c>
      <c r="BB176" s="11">
        <f t="shared" si="56"/>
        <v>0</v>
      </c>
      <c r="BC176" s="11">
        <f t="shared" si="56"/>
        <v>0</v>
      </c>
      <c r="BD176" s="109">
        <f t="shared" si="56"/>
        <v>0</v>
      </c>
      <c r="BE176" s="109">
        <f t="shared" si="56"/>
        <v>109</v>
      </c>
      <c r="BF176" s="11">
        <f t="shared" si="56"/>
        <v>479496</v>
      </c>
      <c r="BG176" s="11">
        <f t="shared" si="56"/>
        <v>0</v>
      </c>
      <c r="BH176" s="109">
        <f t="shared" si="56"/>
        <v>7</v>
      </c>
      <c r="BI176" s="109">
        <f t="shared" si="56"/>
        <v>0</v>
      </c>
      <c r="BJ176" s="11">
        <f t="shared" si="56"/>
        <v>106071</v>
      </c>
      <c r="BK176" s="11">
        <f t="shared" si="56"/>
        <v>0</v>
      </c>
      <c r="BL176" s="109">
        <f t="shared" si="56"/>
        <v>0</v>
      </c>
      <c r="BM176" s="109">
        <f t="shared" si="56"/>
        <v>0</v>
      </c>
      <c r="BN176" s="11">
        <f t="shared" si="56"/>
        <v>0</v>
      </c>
      <c r="BO176" s="11">
        <f t="shared" si="56"/>
        <v>0</v>
      </c>
      <c r="BP176" s="109">
        <f t="shared" si="56"/>
        <v>58</v>
      </c>
      <c r="BQ176" s="109">
        <f t="shared" si="56"/>
        <v>0</v>
      </c>
      <c r="BR176" s="11">
        <f t="shared" si="56"/>
        <v>7087</v>
      </c>
      <c r="BS176" s="11">
        <f t="shared" si="56"/>
        <v>0</v>
      </c>
      <c r="BT176" s="109">
        <f t="shared" si="56"/>
        <v>0</v>
      </c>
      <c r="BU176" s="109">
        <f t="shared" si="56"/>
        <v>0</v>
      </c>
      <c r="BV176" s="11">
        <f t="shared" si="56"/>
        <v>94987</v>
      </c>
      <c r="BW176" s="11">
        <f t="shared" si="56"/>
        <v>0</v>
      </c>
      <c r="BX176" s="109">
        <f t="shared" si="56"/>
        <v>0</v>
      </c>
      <c r="BY176" s="109">
        <f t="shared" si="56"/>
        <v>0</v>
      </c>
      <c r="BZ176" s="11">
        <f t="shared" si="56"/>
        <v>0</v>
      </c>
      <c r="CA176" s="11">
        <f t="shared" si="56"/>
        <v>0</v>
      </c>
      <c r="CB176" s="109">
        <f t="shared" si="56"/>
        <v>0</v>
      </c>
      <c r="CC176" s="109">
        <f t="shared" si="56"/>
        <v>0</v>
      </c>
      <c r="CD176" s="11">
        <f t="shared" si="56"/>
        <v>0</v>
      </c>
      <c r="CE176" s="11">
        <f t="shared" si="56"/>
        <v>0</v>
      </c>
      <c r="CF176" s="109">
        <f t="shared" si="56"/>
        <v>0</v>
      </c>
      <c r="CG176" s="109">
        <f t="shared" si="56"/>
        <v>0</v>
      </c>
      <c r="CH176" s="11">
        <f t="shared" si="56"/>
        <v>0</v>
      </c>
      <c r="CI176" s="11">
        <f t="shared" si="56"/>
        <v>0</v>
      </c>
      <c r="CJ176" s="109">
        <f t="shared" si="56"/>
        <v>104</v>
      </c>
      <c r="CK176" s="109">
        <f t="shared" si="56"/>
        <v>109</v>
      </c>
      <c r="CL176" s="11">
        <f t="shared" si="56"/>
        <v>2000165</v>
      </c>
      <c r="CM176" s="11">
        <f t="shared" si="56"/>
        <v>3011</v>
      </c>
      <c r="CN176" s="13"/>
      <c r="CO176" s="13"/>
      <c r="CP176" s="13"/>
      <c r="CQ176" s="13"/>
      <c r="CR176" s="13"/>
      <c r="CS176" s="13"/>
      <c r="CT176" s="7"/>
      <c r="CU176" s="8"/>
      <c r="CV176" s="8"/>
      <c r="CW176" s="7"/>
      <c r="CX176" s="7"/>
      <c r="CY176" s="8"/>
      <c r="CZ176" s="8"/>
      <c r="DA176" s="8"/>
      <c r="DB176" s="11"/>
      <c r="DC176" s="13"/>
      <c r="DD176" s="15"/>
    </row>
    <row r="177" spans="1:1477" s="6" customFormat="1" ht="24" customHeight="1" thickTop="1">
      <c r="B177" s="260" t="s">
        <v>35</v>
      </c>
      <c r="C177" s="261"/>
      <c r="D177" s="262"/>
      <c r="E177" s="110"/>
      <c r="F177" s="111"/>
      <c r="G177" s="112">
        <f t="shared" ref="G177:L177" si="57">SUM(G165,G176)</f>
        <v>26</v>
      </c>
      <c r="H177" s="112">
        <f t="shared" si="57"/>
        <v>52</v>
      </c>
      <c r="I177" s="112">
        <f t="shared" si="57"/>
        <v>64</v>
      </c>
      <c r="J177" s="112">
        <f t="shared" si="57"/>
        <v>7629</v>
      </c>
      <c r="K177" s="112">
        <f t="shared" si="57"/>
        <v>11284</v>
      </c>
      <c r="L177" s="112">
        <f t="shared" si="57"/>
        <v>11041</v>
      </c>
      <c r="M177" s="142">
        <f>IF(G177=0,0,N177/G177)</f>
        <v>0.96153846153846156</v>
      </c>
      <c r="N177" s="112">
        <f t="shared" ref="N177:AC177" si="58">SUM(N165,N176)</f>
        <v>25</v>
      </c>
      <c r="O177" s="112">
        <f t="shared" si="58"/>
        <v>243</v>
      </c>
      <c r="P177" s="113">
        <f t="shared" si="58"/>
        <v>0</v>
      </c>
      <c r="Q177" s="113">
        <f t="shared" si="58"/>
        <v>0</v>
      </c>
      <c r="R177" s="112">
        <f t="shared" si="58"/>
        <v>3540</v>
      </c>
      <c r="S177" s="112">
        <f t="shared" si="58"/>
        <v>136</v>
      </c>
      <c r="T177" s="114">
        <f t="shared" si="58"/>
        <v>119803453</v>
      </c>
      <c r="U177" s="114">
        <f t="shared" si="58"/>
        <v>1601443</v>
      </c>
      <c r="V177" s="114">
        <f t="shared" si="58"/>
        <v>118202010</v>
      </c>
      <c r="W177" s="114">
        <f t="shared" si="58"/>
        <v>123938978</v>
      </c>
      <c r="X177" s="114">
        <f t="shared" si="58"/>
        <v>121149967</v>
      </c>
      <c r="Y177" s="114">
        <f t="shared" si="58"/>
        <v>0</v>
      </c>
      <c r="Z177" s="114">
        <f t="shared" si="58"/>
        <v>225000</v>
      </c>
      <c r="AA177" s="114">
        <f t="shared" si="58"/>
        <v>225000</v>
      </c>
      <c r="AB177" s="114">
        <f t="shared" si="58"/>
        <v>121374967</v>
      </c>
      <c r="AC177" s="114">
        <f t="shared" si="58"/>
        <v>123048732</v>
      </c>
      <c r="AD177" s="142">
        <f>IF(G177=0,0,AE177/G177)</f>
        <v>0.96153846153846156</v>
      </c>
      <c r="AE177" s="144">
        <f t="shared" ref="AE177:CM177" si="59">SUM(AE165,AE176)</f>
        <v>25</v>
      </c>
      <c r="AF177" s="114">
        <f t="shared" si="59"/>
        <v>3117687</v>
      </c>
      <c r="AG177" s="114">
        <f t="shared" si="59"/>
        <v>4223964</v>
      </c>
      <c r="AH177" s="115">
        <f t="shared" si="59"/>
        <v>2501</v>
      </c>
      <c r="AI177" s="115">
        <f t="shared" si="59"/>
        <v>718</v>
      </c>
      <c r="AJ177" s="115">
        <f t="shared" si="59"/>
        <v>50</v>
      </c>
      <c r="AK177" s="115">
        <f t="shared" si="59"/>
        <v>0</v>
      </c>
      <c r="AL177" s="114">
        <f t="shared" si="59"/>
        <v>218950</v>
      </c>
      <c r="AM177" s="114">
        <f t="shared" si="59"/>
        <v>3011</v>
      </c>
      <c r="AN177" s="115">
        <f t="shared" si="59"/>
        <v>179</v>
      </c>
      <c r="AO177" s="115">
        <f t="shared" si="59"/>
        <v>0</v>
      </c>
      <c r="AP177" s="114">
        <f t="shared" si="59"/>
        <v>2535681</v>
      </c>
      <c r="AQ177" s="114">
        <f t="shared" si="59"/>
        <v>32084</v>
      </c>
      <c r="AR177" s="115">
        <f t="shared" si="59"/>
        <v>0</v>
      </c>
      <c r="AS177" s="115">
        <f t="shared" si="59"/>
        <v>0</v>
      </c>
      <c r="AT177" s="114">
        <f t="shared" si="59"/>
        <v>0</v>
      </c>
      <c r="AU177" s="114">
        <f t="shared" si="59"/>
        <v>0</v>
      </c>
      <c r="AV177" s="115">
        <f t="shared" si="59"/>
        <v>0</v>
      </c>
      <c r="AW177" s="115">
        <f t="shared" si="59"/>
        <v>0</v>
      </c>
      <c r="AX177" s="114">
        <f t="shared" si="59"/>
        <v>-103477</v>
      </c>
      <c r="AY177" s="114">
        <f t="shared" si="59"/>
        <v>0</v>
      </c>
      <c r="AZ177" s="115">
        <f t="shared" si="59"/>
        <v>0</v>
      </c>
      <c r="BA177" s="115">
        <f t="shared" si="59"/>
        <v>0</v>
      </c>
      <c r="BB177" s="114">
        <f t="shared" si="59"/>
        <v>0</v>
      </c>
      <c r="BC177" s="114">
        <f t="shared" si="59"/>
        <v>0</v>
      </c>
      <c r="BD177" s="115">
        <f t="shared" si="59"/>
        <v>0</v>
      </c>
      <c r="BE177" s="115">
        <f t="shared" si="59"/>
        <v>109</v>
      </c>
      <c r="BF177" s="114">
        <f t="shared" si="59"/>
        <v>828978</v>
      </c>
      <c r="BG177" s="114">
        <f t="shared" si="59"/>
        <v>68909</v>
      </c>
      <c r="BH177" s="115">
        <f t="shared" si="59"/>
        <v>7</v>
      </c>
      <c r="BI177" s="115">
        <f t="shared" si="59"/>
        <v>0</v>
      </c>
      <c r="BJ177" s="114">
        <f t="shared" si="59"/>
        <v>582590</v>
      </c>
      <c r="BK177" s="114">
        <f t="shared" si="59"/>
        <v>0</v>
      </c>
      <c r="BL177" s="115">
        <f t="shared" si="59"/>
        <v>0</v>
      </c>
      <c r="BM177" s="115">
        <f t="shared" si="59"/>
        <v>0</v>
      </c>
      <c r="BN177" s="114">
        <f t="shared" si="59"/>
        <v>0</v>
      </c>
      <c r="BO177" s="114">
        <f t="shared" si="59"/>
        <v>0</v>
      </c>
      <c r="BP177" s="115">
        <f t="shared" si="59"/>
        <v>585</v>
      </c>
      <c r="BQ177" s="115">
        <f t="shared" si="59"/>
        <v>0</v>
      </c>
      <c r="BR177" s="114">
        <f t="shared" si="59"/>
        <v>99681</v>
      </c>
      <c r="BS177" s="114">
        <f t="shared" si="59"/>
        <v>0</v>
      </c>
      <c r="BT177" s="115">
        <f t="shared" si="59"/>
        <v>0</v>
      </c>
      <c r="BU177" s="115">
        <f t="shared" si="59"/>
        <v>0</v>
      </c>
      <c r="BV177" s="114">
        <f t="shared" si="59"/>
        <v>458448</v>
      </c>
      <c r="BW177" s="114">
        <f t="shared" si="59"/>
        <v>33274</v>
      </c>
      <c r="BX177" s="115">
        <f t="shared" si="59"/>
        <v>74</v>
      </c>
      <c r="BY177" s="115">
        <f t="shared" si="59"/>
        <v>6</v>
      </c>
      <c r="BZ177" s="114">
        <f t="shared" si="59"/>
        <v>43588</v>
      </c>
      <c r="CA177" s="114">
        <f t="shared" si="59"/>
        <v>42593</v>
      </c>
      <c r="CB177" s="115">
        <f t="shared" si="59"/>
        <v>34</v>
      </c>
      <c r="CC177" s="115">
        <f t="shared" si="59"/>
        <v>0</v>
      </c>
      <c r="CD177" s="114">
        <f t="shared" si="59"/>
        <v>14596</v>
      </c>
      <c r="CE177" s="114">
        <f t="shared" si="59"/>
        <v>0</v>
      </c>
      <c r="CF177" s="115">
        <f t="shared" si="59"/>
        <v>0</v>
      </c>
      <c r="CG177" s="115">
        <f t="shared" si="59"/>
        <v>0</v>
      </c>
      <c r="CH177" s="114">
        <f t="shared" si="59"/>
        <v>-11203</v>
      </c>
      <c r="CI177" s="114">
        <f t="shared" si="59"/>
        <v>0</v>
      </c>
      <c r="CJ177" s="115">
        <f t="shared" si="59"/>
        <v>929</v>
      </c>
      <c r="CK177" s="115">
        <f t="shared" si="59"/>
        <v>115</v>
      </c>
      <c r="CL177" s="114">
        <f t="shared" si="59"/>
        <v>4667835</v>
      </c>
      <c r="CM177" s="114">
        <f t="shared" si="59"/>
        <v>179871</v>
      </c>
      <c r="CN177" s="116"/>
      <c r="CO177" s="116"/>
      <c r="CP177" s="116"/>
      <c r="CQ177" s="116"/>
      <c r="CR177" s="116"/>
      <c r="CS177" s="116"/>
      <c r="CT177" s="110"/>
      <c r="CU177" s="111"/>
      <c r="CV177" s="111"/>
      <c r="CW177" s="110"/>
      <c r="CX177" s="110"/>
      <c r="CY177" s="111"/>
      <c r="CZ177" s="111"/>
      <c r="DA177" s="111"/>
      <c r="DB177" s="114"/>
      <c r="DC177" s="116"/>
      <c r="DD177" s="116"/>
    </row>
    <row r="178" spans="1:1477" s="69" customFormat="1">
      <c r="B178" s="67" t="s">
        <v>4</v>
      </c>
      <c r="C178" s="67" t="s">
        <v>365</v>
      </c>
      <c r="D178" s="67" t="s">
        <v>366</v>
      </c>
      <c r="E178" s="68">
        <v>42529</v>
      </c>
      <c r="F178" s="67" t="s">
        <v>821</v>
      </c>
      <c r="G178" s="67" t="s">
        <v>872</v>
      </c>
      <c r="H178" s="187">
        <v>21</v>
      </c>
      <c r="I178" s="69">
        <v>32</v>
      </c>
      <c r="J178" s="69">
        <v>1050</v>
      </c>
      <c r="K178" s="69">
        <v>1826</v>
      </c>
      <c r="L178" s="69">
        <v>1829</v>
      </c>
      <c r="M178" s="186">
        <f>IF(J178 = 0,0,(L178-AH178-AI178)/J178)</f>
        <v>1.4</v>
      </c>
      <c r="N178" s="69">
        <f>IF(G178&lt;&gt;"",IF(M178&lt;=1.2,1,0),0)</f>
        <v>0</v>
      </c>
      <c r="O178" s="69">
        <v>-3</v>
      </c>
      <c r="P178" s="69">
        <v>3</v>
      </c>
      <c r="Q178" s="69">
        <v>0</v>
      </c>
      <c r="R178" s="69">
        <v>359</v>
      </c>
      <c r="S178" s="69">
        <v>417</v>
      </c>
      <c r="T178" s="190">
        <v>75824482</v>
      </c>
      <c r="U178" s="190">
        <v>160000</v>
      </c>
      <c r="V178" s="190">
        <v>75664482</v>
      </c>
      <c r="W178" s="190">
        <v>86884143</v>
      </c>
      <c r="X178" s="190">
        <v>89837352</v>
      </c>
      <c r="Y178" s="190">
        <v>0</v>
      </c>
      <c r="Z178" s="190">
        <v>0</v>
      </c>
      <c r="AA178" s="190">
        <v>0</v>
      </c>
      <c r="AB178" s="190">
        <v>89837352</v>
      </c>
      <c r="AC178" s="190">
        <v>90458012</v>
      </c>
      <c r="AD178" s="186">
        <f>IF(V178=0,0,AC178/V178)</f>
        <v>1.195514852001498</v>
      </c>
      <c r="AE178" s="69">
        <f>IF(AD178 &lt;=1.1,1,0)</f>
        <v>0</v>
      </c>
      <c r="AF178" s="190">
        <v>815723</v>
      </c>
      <c r="AG178" s="190">
        <v>10910761</v>
      </c>
      <c r="AH178" s="69">
        <v>209</v>
      </c>
      <c r="AI178" s="69">
        <v>150</v>
      </c>
      <c r="AJ178" s="69">
        <v>0</v>
      </c>
      <c r="AK178" s="69">
        <v>13</v>
      </c>
      <c r="AL178" s="80">
        <v>563442</v>
      </c>
      <c r="AM178" s="80">
        <v>81716</v>
      </c>
      <c r="AN178" s="69">
        <v>0</v>
      </c>
      <c r="AO178" s="69">
        <v>113</v>
      </c>
      <c r="AP178" s="80">
        <v>3719605</v>
      </c>
      <c r="AQ178" s="80">
        <v>1534190</v>
      </c>
      <c r="AR178" s="69">
        <v>0</v>
      </c>
      <c r="AS178" s="69">
        <v>0</v>
      </c>
      <c r="AT178" s="80">
        <v>0</v>
      </c>
      <c r="AU178" s="80">
        <v>0</v>
      </c>
      <c r="AV178" s="69">
        <v>0</v>
      </c>
      <c r="AW178" s="69">
        <v>0</v>
      </c>
      <c r="AX178" s="80">
        <v>0</v>
      </c>
      <c r="AY178" s="80">
        <v>0</v>
      </c>
      <c r="AZ178" s="69">
        <v>0</v>
      </c>
      <c r="BA178" s="69">
        <v>0</v>
      </c>
      <c r="BB178" s="80">
        <v>0</v>
      </c>
      <c r="BC178" s="80">
        <v>0</v>
      </c>
      <c r="BD178" s="69">
        <v>0</v>
      </c>
      <c r="BE178" s="69">
        <v>255</v>
      </c>
      <c r="BF178" s="80">
        <v>-46035</v>
      </c>
      <c r="BG178" s="80">
        <v>0</v>
      </c>
      <c r="BH178" s="69">
        <v>0</v>
      </c>
      <c r="BI178" s="69">
        <v>0</v>
      </c>
      <c r="BJ178" s="80">
        <v>107943</v>
      </c>
      <c r="BK178" s="80">
        <v>0</v>
      </c>
      <c r="BL178" s="69">
        <v>0</v>
      </c>
      <c r="BM178" s="69">
        <v>0</v>
      </c>
      <c r="BN178" s="80">
        <v>0</v>
      </c>
      <c r="BO178" s="80">
        <v>0</v>
      </c>
      <c r="BP178" s="69">
        <v>0</v>
      </c>
      <c r="BQ178" s="69">
        <v>0</v>
      </c>
      <c r="BR178" s="80">
        <v>189623</v>
      </c>
      <c r="BS178" s="80">
        <v>0</v>
      </c>
      <c r="BT178" s="69">
        <v>0</v>
      </c>
      <c r="BU178" s="69">
        <v>0</v>
      </c>
      <c r="BV178" s="80">
        <v>6200000</v>
      </c>
      <c r="BW178" s="80">
        <v>0</v>
      </c>
      <c r="BX178" s="69">
        <v>0</v>
      </c>
      <c r="BY178" s="69">
        <v>36</v>
      </c>
      <c r="BZ178" s="80">
        <v>207976</v>
      </c>
      <c r="CA178" s="80">
        <v>207976</v>
      </c>
      <c r="CB178" s="69">
        <v>0</v>
      </c>
      <c r="CC178" s="69">
        <v>0</v>
      </c>
      <c r="CD178" s="80">
        <v>0</v>
      </c>
      <c r="CE178" s="80">
        <v>0</v>
      </c>
      <c r="CF178" s="69">
        <v>0</v>
      </c>
      <c r="CG178" s="69">
        <v>0</v>
      </c>
      <c r="CH178" s="80">
        <v>-106929</v>
      </c>
      <c r="CI178" s="80">
        <v>0</v>
      </c>
      <c r="CJ178" s="69">
        <v>0</v>
      </c>
      <c r="CK178" s="69">
        <v>417</v>
      </c>
      <c r="CL178" s="80">
        <v>10835624</v>
      </c>
      <c r="CM178" s="80">
        <v>1823881</v>
      </c>
      <c r="CN178" s="67" t="s">
        <v>669</v>
      </c>
      <c r="CO178" s="67" t="s">
        <v>670</v>
      </c>
      <c r="CP178" s="67" t="s">
        <v>570</v>
      </c>
      <c r="CQ178" s="67" t="s">
        <v>570</v>
      </c>
      <c r="CR178" s="67" t="s">
        <v>570</v>
      </c>
      <c r="CS178" s="67" t="s">
        <v>570</v>
      </c>
      <c r="CT178" s="68">
        <v>45156</v>
      </c>
      <c r="CU178" s="67" t="s">
        <v>825</v>
      </c>
      <c r="CV178" s="67" t="s">
        <v>824</v>
      </c>
      <c r="CW178" s="68" t="s">
        <v>168</v>
      </c>
      <c r="CX178" s="68">
        <v>44482</v>
      </c>
      <c r="CY178" s="67" t="s">
        <v>828</v>
      </c>
      <c r="CZ178" s="67" t="s">
        <v>829</v>
      </c>
      <c r="DA178" s="67" t="s">
        <v>873</v>
      </c>
      <c r="DB178" s="81">
        <v>88197361.709999993</v>
      </c>
      <c r="DC178" s="67" t="s">
        <v>764</v>
      </c>
      <c r="DD178" s="67" t="s">
        <v>765</v>
      </c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1:1477" s="69" customFormat="1">
      <c r="B179" s="67" t="s">
        <v>4</v>
      </c>
      <c r="C179" s="67" t="s">
        <v>367</v>
      </c>
      <c r="D179" s="67" t="s">
        <v>368</v>
      </c>
      <c r="E179" s="68">
        <v>44342</v>
      </c>
      <c r="F179" s="67" t="s">
        <v>821</v>
      </c>
      <c r="G179" s="67" t="s">
        <v>822</v>
      </c>
      <c r="H179" s="187">
        <v>3</v>
      </c>
      <c r="I179" s="69">
        <v>10</v>
      </c>
      <c r="J179" s="69">
        <v>310</v>
      </c>
      <c r="K179" s="69">
        <v>653</v>
      </c>
      <c r="L179" s="69">
        <v>651</v>
      </c>
      <c r="M179" s="186">
        <f t="shared" ref="M179:M187" si="60">IF(J179 = 0,0,(L179-AH179-AI179)/J179)</f>
        <v>1.1935483870967742</v>
      </c>
      <c r="N179" s="69">
        <f t="shared" ref="N179:N187" si="61">IF(G179&lt;&gt;"",IF(M179&lt;=1.2,1,0),0)</f>
        <v>1</v>
      </c>
      <c r="O179" s="69">
        <v>2</v>
      </c>
      <c r="P179" s="69">
        <v>0</v>
      </c>
      <c r="Q179" s="69">
        <v>0</v>
      </c>
      <c r="R179" s="69">
        <v>281</v>
      </c>
      <c r="S179" s="69">
        <v>62</v>
      </c>
      <c r="T179" s="190">
        <v>15404884</v>
      </c>
      <c r="U179" s="190">
        <v>150000</v>
      </c>
      <c r="V179" s="190">
        <v>15254884</v>
      </c>
      <c r="W179" s="190">
        <v>16605228</v>
      </c>
      <c r="X179" s="190">
        <v>17046359</v>
      </c>
      <c r="Y179" s="190">
        <v>0</v>
      </c>
      <c r="Z179" s="190">
        <v>0</v>
      </c>
      <c r="AA179" s="190">
        <v>0</v>
      </c>
      <c r="AB179" s="190">
        <v>17046359</v>
      </c>
      <c r="AC179" s="190">
        <v>17998317</v>
      </c>
      <c r="AD179" s="186">
        <f t="shared" ref="AD179:AD187" si="62">IF(V179=0,0,AC179/V179)</f>
        <v>1.1798396500425701</v>
      </c>
      <c r="AE179" s="69">
        <f t="shared" ref="AE179:AE187" si="63">IF(AD179 &lt;=1.1,1,0)</f>
        <v>0</v>
      </c>
      <c r="AF179" s="190">
        <v>1051871</v>
      </c>
      <c r="AG179" s="190">
        <v>1200344</v>
      </c>
      <c r="AH179" s="69">
        <v>221</v>
      </c>
      <c r="AI179" s="69">
        <v>60</v>
      </c>
      <c r="AJ179" s="69">
        <v>0</v>
      </c>
      <c r="AK179" s="69">
        <v>0</v>
      </c>
      <c r="AL179" s="80">
        <v>619876</v>
      </c>
      <c r="AM179" s="80">
        <v>0</v>
      </c>
      <c r="AN179" s="69">
        <v>0</v>
      </c>
      <c r="AO179" s="69">
        <v>0</v>
      </c>
      <c r="AP179" s="80">
        <v>257299</v>
      </c>
      <c r="AQ179" s="80">
        <v>0</v>
      </c>
      <c r="AR179" s="69">
        <v>0</v>
      </c>
      <c r="AS179" s="69">
        <v>0</v>
      </c>
      <c r="AT179" s="80">
        <v>0</v>
      </c>
      <c r="AU179" s="80">
        <v>0</v>
      </c>
      <c r="AV179" s="69">
        <v>0</v>
      </c>
      <c r="AW179" s="69">
        <v>0</v>
      </c>
      <c r="AX179" s="80">
        <v>0</v>
      </c>
      <c r="AY179" s="80">
        <v>0</v>
      </c>
      <c r="AZ179" s="69">
        <v>0</v>
      </c>
      <c r="BA179" s="69">
        <v>0</v>
      </c>
      <c r="BB179" s="80">
        <v>0</v>
      </c>
      <c r="BC179" s="80">
        <v>0</v>
      </c>
      <c r="BD179" s="69">
        <v>0</v>
      </c>
      <c r="BE179" s="69">
        <v>41</v>
      </c>
      <c r="BF179" s="80">
        <v>420621</v>
      </c>
      <c r="BG179" s="80">
        <v>0</v>
      </c>
      <c r="BH179" s="69">
        <v>0</v>
      </c>
      <c r="BI179" s="69">
        <v>42</v>
      </c>
      <c r="BJ179" s="80">
        <v>13057</v>
      </c>
      <c r="BK179" s="80">
        <v>0</v>
      </c>
      <c r="BL179" s="69">
        <v>0</v>
      </c>
      <c r="BM179" s="69">
        <v>0</v>
      </c>
      <c r="BN179" s="80">
        <v>0</v>
      </c>
      <c r="BO179" s="80">
        <v>0</v>
      </c>
      <c r="BP179" s="69">
        <v>0</v>
      </c>
      <c r="BQ179" s="69">
        <v>0</v>
      </c>
      <c r="BR179" s="80">
        <v>10327</v>
      </c>
      <c r="BS179" s="80">
        <v>0</v>
      </c>
      <c r="BT179" s="69">
        <v>0</v>
      </c>
      <c r="BU179" s="69">
        <v>0</v>
      </c>
      <c r="BV179" s="80">
        <v>0</v>
      </c>
      <c r="BW179" s="80">
        <v>0</v>
      </c>
      <c r="BX179" s="69">
        <v>0</v>
      </c>
      <c r="BY179" s="69">
        <v>0</v>
      </c>
      <c r="BZ179" s="80">
        <v>0</v>
      </c>
      <c r="CA179" s="80">
        <v>0</v>
      </c>
      <c r="CB179" s="69">
        <v>0</v>
      </c>
      <c r="CC179" s="69">
        <v>0</v>
      </c>
      <c r="CD179" s="80">
        <v>0</v>
      </c>
      <c r="CE179" s="80">
        <v>0</v>
      </c>
      <c r="CF179" s="69">
        <v>0</v>
      </c>
      <c r="CG179" s="69">
        <v>0</v>
      </c>
      <c r="CH179" s="80">
        <v>0</v>
      </c>
      <c r="CI179" s="80">
        <v>0</v>
      </c>
      <c r="CJ179" s="69">
        <v>0</v>
      </c>
      <c r="CK179" s="69">
        <v>83</v>
      </c>
      <c r="CL179" s="80">
        <v>1321179</v>
      </c>
      <c r="CM179" s="80">
        <v>0</v>
      </c>
      <c r="CN179" s="67" t="s">
        <v>626</v>
      </c>
      <c r="CO179" s="67" t="s">
        <v>627</v>
      </c>
      <c r="CP179" s="67" t="s">
        <v>570</v>
      </c>
      <c r="CQ179" s="67" t="s">
        <v>570</v>
      </c>
      <c r="CR179" s="67" t="s">
        <v>570</v>
      </c>
      <c r="CS179" s="67" t="s">
        <v>570</v>
      </c>
      <c r="CT179" s="68">
        <v>45365</v>
      </c>
      <c r="CU179" s="67" t="s">
        <v>823</v>
      </c>
      <c r="CV179" s="67" t="s">
        <v>824</v>
      </c>
      <c r="CW179" s="68" t="s">
        <v>168</v>
      </c>
      <c r="CX179" s="68">
        <v>45145</v>
      </c>
      <c r="CY179" s="67" t="s">
        <v>825</v>
      </c>
      <c r="CZ179" s="67" t="s">
        <v>824</v>
      </c>
      <c r="DA179" s="67" t="s">
        <v>874</v>
      </c>
      <c r="DB179" s="81">
        <v>17500000.260000002</v>
      </c>
      <c r="DC179" s="67"/>
      <c r="DD179" s="67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</row>
    <row r="180" spans="1:1477" s="69" customFormat="1">
      <c r="B180" s="67" t="s">
        <v>4</v>
      </c>
      <c r="C180" s="67" t="s">
        <v>528</v>
      </c>
      <c r="D180" s="67" t="s">
        <v>529</v>
      </c>
      <c r="E180" s="68">
        <v>44650</v>
      </c>
      <c r="F180" s="67" t="s">
        <v>823</v>
      </c>
      <c r="G180" s="67" t="s">
        <v>829</v>
      </c>
      <c r="H180" s="187">
        <v>2</v>
      </c>
      <c r="I180" s="69">
        <v>0</v>
      </c>
      <c r="J180" s="69">
        <v>120</v>
      </c>
      <c r="K180" s="69">
        <v>347</v>
      </c>
      <c r="L180" s="69">
        <v>347</v>
      </c>
      <c r="M180" s="186">
        <f t="shared" si="60"/>
        <v>1</v>
      </c>
      <c r="N180" s="69">
        <f t="shared" si="61"/>
        <v>1</v>
      </c>
      <c r="O180" s="69">
        <v>0</v>
      </c>
      <c r="P180" s="69">
        <v>0</v>
      </c>
      <c r="Q180" s="69">
        <v>0</v>
      </c>
      <c r="R180" s="69">
        <v>227</v>
      </c>
      <c r="S180" s="69">
        <v>0</v>
      </c>
      <c r="T180" s="190">
        <v>1057650</v>
      </c>
      <c r="U180" s="190">
        <v>26700</v>
      </c>
      <c r="V180" s="190">
        <v>1030950</v>
      </c>
      <c r="W180" s="190">
        <v>1057650</v>
      </c>
      <c r="X180" s="190">
        <v>1051826</v>
      </c>
      <c r="Y180" s="190">
        <v>0</v>
      </c>
      <c r="Z180" s="190">
        <v>0</v>
      </c>
      <c r="AA180" s="190">
        <v>0</v>
      </c>
      <c r="AB180" s="190">
        <v>1051826</v>
      </c>
      <c r="AC180" s="190">
        <v>1051826</v>
      </c>
      <c r="AD180" s="186">
        <f t="shared" si="62"/>
        <v>1.0202492846403803</v>
      </c>
      <c r="AE180" s="69">
        <f t="shared" si="63"/>
        <v>1</v>
      </c>
      <c r="AF180" s="190">
        <v>0</v>
      </c>
      <c r="AG180" s="190">
        <v>0</v>
      </c>
      <c r="AH180" s="69">
        <v>157</v>
      </c>
      <c r="AI180" s="69">
        <v>70</v>
      </c>
      <c r="AJ180" s="69">
        <v>0</v>
      </c>
      <c r="AK180" s="69">
        <v>0</v>
      </c>
      <c r="AL180" s="80">
        <v>0</v>
      </c>
      <c r="AM180" s="80">
        <v>0</v>
      </c>
      <c r="AN180" s="69">
        <v>0</v>
      </c>
      <c r="AO180" s="69">
        <v>0</v>
      </c>
      <c r="AP180" s="80">
        <v>6240</v>
      </c>
      <c r="AQ180" s="80">
        <v>0</v>
      </c>
      <c r="AR180" s="69">
        <v>0</v>
      </c>
      <c r="AS180" s="69">
        <v>0</v>
      </c>
      <c r="AT180" s="80">
        <v>0</v>
      </c>
      <c r="AU180" s="80">
        <v>0</v>
      </c>
      <c r="AV180" s="69">
        <v>0</v>
      </c>
      <c r="AW180" s="69">
        <v>0</v>
      </c>
      <c r="AX180" s="80">
        <v>0</v>
      </c>
      <c r="AY180" s="80">
        <v>0</v>
      </c>
      <c r="AZ180" s="69">
        <v>0</v>
      </c>
      <c r="BA180" s="69">
        <v>0</v>
      </c>
      <c r="BB180" s="80">
        <v>0</v>
      </c>
      <c r="BC180" s="80">
        <v>0</v>
      </c>
      <c r="BD180" s="69">
        <v>0</v>
      </c>
      <c r="BE180" s="69">
        <v>0</v>
      </c>
      <c r="BF180" s="80">
        <v>0</v>
      </c>
      <c r="BG180" s="80">
        <v>0</v>
      </c>
      <c r="BH180" s="69">
        <v>0</v>
      </c>
      <c r="BI180" s="69">
        <v>0</v>
      </c>
      <c r="BJ180" s="80">
        <v>18800</v>
      </c>
      <c r="BK180" s="80">
        <v>0</v>
      </c>
      <c r="BL180" s="69">
        <v>0</v>
      </c>
      <c r="BM180" s="69">
        <v>0</v>
      </c>
      <c r="BN180" s="80">
        <v>0</v>
      </c>
      <c r="BO180" s="80">
        <v>0</v>
      </c>
      <c r="BP180" s="69">
        <v>0</v>
      </c>
      <c r="BQ180" s="69">
        <v>0</v>
      </c>
      <c r="BR180" s="80">
        <v>0</v>
      </c>
      <c r="BS180" s="80">
        <v>0</v>
      </c>
      <c r="BT180" s="69">
        <v>0</v>
      </c>
      <c r="BU180" s="69">
        <v>0</v>
      </c>
      <c r="BV180" s="80">
        <v>0</v>
      </c>
      <c r="BW180" s="80">
        <v>0</v>
      </c>
      <c r="BX180" s="69">
        <v>0</v>
      </c>
      <c r="BY180" s="69">
        <v>0</v>
      </c>
      <c r="BZ180" s="80">
        <v>0</v>
      </c>
      <c r="CA180" s="80">
        <v>0</v>
      </c>
      <c r="CB180" s="69">
        <v>0</v>
      </c>
      <c r="CC180" s="69">
        <v>0</v>
      </c>
      <c r="CD180" s="80">
        <v>0</v>
      </c>
      <c r="CE180" s="80">
        <v>0</v>
      </c>
      <c r="CF180" s="69">
        <v>0</v>
      </c>
      <c r="CG180" s="69">
        <v>0</v>
      </c>
      <c r="CH180" s="80">
        <v>0</v>
      </c>
      <c r="CI180" s="80">
        <v>0</v>
      </c>
      <c r="CJ180" s="69">
        <v>0</v>
      </c>
      <c r="CK180" s="69">
        <v>0</v>
      </c>
      <c r="CL180" s="80">
        <v>25040</v>
      </c>
      <c r="CM180" s="80">
        <v>0</v>
      </c>
      <c r="CN180" s="67" t="s">
        <v>610</v>
      </c>
      <c r="CO180" s="67" t="s">
        <v>611</v>
      </c>
      <c r="CP180" s="67" t="s">
        <v>570</v>
      </c>
      <c r="CQ180" s="67" t="s">
        <v>570</v>
      </c>
      <c r="CR180" s="67" t="s">
        <v>570</v>
      </c>
      <c r="CS180" s="67" t="s">
        <v>570</v>
      </c>
      <c r="CT180" s="68">
        <v>45336</v>
      </c>
      <c r="CU180" s="67" t="s">
        <v>823</v>
      </c>
      <c r="CV180" s="67" t="s">
        <v>824</v>
      </c>
      <c r="CW180" s="68" t="s">
        <v>168</v>
      </c>
      <c r="CX180" s="68">
        <v>45295</v>
      </c>
      <c r="CY180" s="67" t="s">
        <v>823</v>
      </c>
      <c r="CZ180" s="67" t="s">
        <v>824</v>
      </c>
      <c r="DA180" s="67" t="s">
        <v>875</v>
      </c>
      <c r="DB180" s="81">
        <v>838159.94</v>
      </c>
      <c r="DC180" s="67"/>
      <c r="DD180" s="67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</row>
    <row r="181" spans="1:1477" s="69" customFormat="1">
      <c r="B181" s="67" t="s">
        <v>4</v>
      </c>
      <c r="C181" s="67" t="s">
        <v>369</v>
      </c>
      <c r="D181" s="67" t="s">
        <v>370</v>
      </c>
      <c r="E181" s="68">
        <v>44496</v>
      </c>
      <c r="F181" s="67" t="s">
        <v>828</v>
      </c>
      <c r="G181" s="67" t="s">
        <v>829</v>
      </c>
      <c r="H181" s="187">
        <v>3</v>
      </c>
      <c r="I181" s="69">
        <v>3</v>
      </c>
      <c r="J181" s="69">
        <v>290</v>
      </c>
      <c r="K181" s="69">
        <v>440</v>
      </c>
      <c r="L181" s="69">
        <v>439</v>
      </c>
      <c r="M181" s="186">
        <f t="shared" si="60"/>
        <v>1.0655172413793104</v>
      </c>
      <c r="N181" s="69">
        <f t="shared" si="61"/>
        <v>1</v>
      </c>
      <c r="O181" s="69">
        <v>1</v>
      </c>
      <c r="P181" s="69">
        <v>0</v>
      </c>
      <c r="Q181" s="69">
        <v>0</v>
      </c>
      <c r="R181" s="69">
        <v>130</v>
      </c>
      <c r="S181" s="69">
        <v>20</v>
      </c>
      <c r="T181" s="190">
        <v>7387943</v>
      </c>
      <c r="U181" s="190">
        <v>81000</v>
      </c>
      <c r="V181" s="190">
        <v>7306943</v>
      </c>
      <c r="W181" s="190">
        <v>7578305</v>
      </c>
      <c r="X181" s="190">
        <v>6929112</v>
      </c>
      <c r="Y181" s="190">
        <v>0</v>
      </c>
      <c r="Z181" s="190">
        <v>0</v>
      </c>
      <c r="AA181" s="190">
        <v>0</v>
      </c>
      <c r="AB181" s="190">
        <v>6929112</v>
      </c>
      <c r="AC181" s="190">
        <v>7638830</v>
      </c>
      <c r="AD181" s="186">
        <f t="shared" si="62"/>
        <v>1.0454207730921126</v>
      </c>
      <c r="AE181" s="69">
        <f t="shared" si="63"/>
        <v>1</v>
      </c>
      <c r="AF181" s="190">
        <v>716998</v>
      </c>
      <c r="AG181" s="190">
        <v>190361</v>
      </c>
      <c r="AH181" s="69">
        <v>50</v>
      </c>
      <c r="AI181" s="69">
        <v>80</v>
      </c>
      <c r="AJ181" s="69">
        <v>0</v>
      </c>
      <c r="AK181" s="69">
        <v>20</v>
      </c>
      <c r="AL181" s="80">
        <v>183081</v>
      </c>
      <c r="AM181" s="80">
        <v>436</v>
      </c>
      <c r="AN181" s="69">
        <v>0</v>
      </c>
      <c r="AO181" s="69">
        <v>0</v>
      </c>
      <c r="AP181" s="80">
        <v>0</v>
      </c>
      <c r="AQ181" s="80">
        <v>0</v>
      </c>
      <c r="AR181" s="69">
        <v>0</v>
      </c>
      <c r="AS181" s="69">
        <v>0</v>
      </c>
      <c r="AT181" s="80">
        <v>0</v>
      </c>
      <c r="AU181" s="80">
        <v>0</v>
      </c>
      <c r="AV181" s="69">
        <v>0</v>
      </c>
      <c r="AW181" s="69">
        <v>0</v>
      </c>
      <c r="AX181" s="80">
        <v>0</v>
      </c>
      <c r="AY181" s="80">
        <v>0</v>
      </c>
      <c r="AZ181" s="69">
        <v>0</v>
      </c>
      <c r="BA181" s="69">
        <v>0</v>
      </c>
      <c r="BB181" s="80">
        <v>0</v>
      </c>
      <c r="BC181" s="80">
        <v>0</v>
      </c>
      <c r="BD181" s="69">
        <v>0</v>
      </c>
      <c r="BE181" s="69">
        <v>0</v>
      </c>
      <c r="BF181" s="80">
        <v>0</v>
      </c>
      <c r="BG181" s="80">
        <v>0</v>
      </c>
      <c r="BH181" s="69">
        <v>0</v>
      </c>
      <c r="BI181" s="69">
        <v>0</v>
      </c>
      <c r="BJ181" s="80">
        <v>0</v>
      </c>
      <c r="BK181" s="80">
        <v>0</v>
      </c>
      <c r="BL181" s="69">
        <v>0</v>
      </c>
      <c r="BM181" s="69">
        <v>0</v>
      </c>
      <c r="BN181" s="80">
        <v>0</v>
      </c>
      <c r="BO181" s="80">
        <v>0</v>
      </c>
      <c r="BP181" s="69">
        <v>0</v>
      </c>
      <c r="BQ181" s="69">
        <v>0</v>
      </c>
      <c r="BR181" s="80">
        <v>7280</v>
      </c>
      <c r="BS181" s="80">
        <v>0</v>
      </c>
      <c r="BT181" s="69">
        <v>0</v>
      </c>
      <c r="BU181" s="69">
        <v>0</v>
      </c>
      <c r="BV181" s="80">
        <v>0</v>
      </c>
      <c r="BW181" s="80">
        <v>0</v>
      </c>
      <c r="BX181" s="69">
        <v>0</v>
      </c>
      <c r="BY181" s="69">
        <v>0</v>
      </c>
      <c r="BZ181" s="80">
        <v>0</v>
      </c>
      <c r="CA181" s="80">
        <v>0</v>
      </c>
      <c r="CB181" s="69">
        <v>0</v>
      </c>
      <c r="CC181" s="69">
        <v>0</v>
      </c>
      <c r="CD181" s="80">
        <v>0</v>
      </c>
      <c r="CE181" s="80">
        <v>0</v>
      </c>
      <c r="CF181" s="69">
        <v>0</v>
      </c>
      <c r="CG181" s="69">
        <v>0</v>
      </c>
      <c r="CH181" s="80">
        <v>0</v>
      </c>
      <c r="CI181" s="80">
        <v>0</v>
      </c>
      <c r="CJ181" s="69">
        <v>0</v>
      </c>
      <c r="CK181" s="69">
        <v>20</v>
      </c>
      <c r="CL181" s="80">
        <v>190361</v>
      </c>
      <c r="CM181" s="80">
        <v>436</v>
      </c>
      <c r="CN181" s="67" t="s">
        <v>636</v>
      </c>
      <c r="CO181" s="67" t="s">
        <v>637</v>
      </c>
      <c r="CP181" s="67" t="s">
        <v>570</v>
      </c>
      <c r="CQ181" s="67" t="s">
        <v>570</v>
      </c>
      <c r="CR181" s="67" t="s">
        <v>570</v>
      </c>
      <c r="CS181" s="67" t="s">
        <v>570</v>
      </c>
      <c r="CT181" s="68">
        <v>45121</v>
      </c>
      <c r="CU181" s="67" t="s">
        <v>825</v>
      </c>
      <c r="CV181" s="67" t="s">
        <v>824</v>
      </c>
      <c r="CW181" s="68" t="s">
        <v>168</v>
      </c>
      <c r="CX181" s="68">
        <v>45033</v>
      </c>
      <c r="CY181" s="67" t="s">
        <v>821</v>
      </c>
      <c r="CZ181" s="67" t="s">
        <v>827</v>
      </c>
      <c r="DA181" s="67" t="s">
        <v>876</v>
      </c>
      <c r="DB181" s="81">
        <v>8754090.2799999993</v>
      </c>
      <c r="DC181" s="67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1:1477" s="69" customFormat="1">
      <c r="B182" s="67" t="s">
        <v>4</v>
      </c>
      <c r="C182" s="67" t="s">
        <v>371</v>
      </c>
      <c r="D182" s="67" t="s">
        <v>372</v>
      </c>
      <c r="E182" s="68">
        <v>44538</v>
      </c>
      <c r="F182" s="67" t="s">
        <v>828</v>
      </c>
      <c r="G182" s="67" t="s">
        <v>829</v>
      </c>
      <c r="H182" s="187">
        <v>1</v>
      </c>
      <c r="I182" s="69">
        <v>1</v>
      </c>
      <c r="J182" s="69">
        <v>140</v>
      </c>
      <c r="K182" s="69">
        <v>343</v>
      </c>
      <c r="L182" s="69">
        <v>342</v>
      </c>
      <c r="M182" s="186">
        <f t="shared" si="60"/>
        <v>0.99285714285714288</v>
      </c>
      <c r="N182" s="69">
        <f t="shared" si="61"/>
        <v>1</v>
      </c>
      <c r="O182" s="69">
        <v>1</v>
      </c>
      <c r="P182" s="69">
        <v>0</v>
      </c>
      <c r="Q182" s="69">
        <v>0</v>
      </c>
      <c r="R182" s="69">
        <v>203</v>
      </c>
      <c r="S182" s="69">
        <v>0</v>
      </c>
      <c r="T182" s="190">
        <v>1605048</v>
      </c>
      <c r="U182" s="190">
        <v>49058</v>
      </c>
      <c r="V182" s="190">
        <v>1555990</v>
      </c>
      <c r="W182" s="190">
        <v>1606653</v>
      </c>
      <c r="X182" s="190">
        <v>1573163</v>
      </c>
      <c r="Y182" s="190">
        <v>0</v>
      </c>
      <c r="Z182" s="190">
        <v>0</v>
      </c>
      <c r="AA182" s="190">
        <v>0</v>
      </c>
      <c r="AB182" s="190">
        <v>1573163</v>
      </c>
      <c r="AC182" s="190">
        <v>1576898</v>
      </c>
      <c r="AD182" s="186">
        <f t="shared" si="62"/>
        <v>1.0134371043515704</v>
      </c>
      <c r="AE182" s="69">
        <f t="shared" si="63"/>
        <v>1</v>
      </c>
      <c r="AF182" s="190">
        <v>3735</v>
      </c>
      <c r="AG182" s="190">
        <v>1605</v>
      </c>
      <c r="AH182" s="69">
        <v>66</v>
      </c>
      <c r="AI182" s="69">
        <v>137</v>
      </c>
      <c r="AJ182" s="69">
        <v>0</v>
      </c>
      <c r="AK182" s="69">
        <v>0</v>
      </c>
      <c r="AL182" s="80">
        <v>0</v>
      </c>
      <c r="AM182" s="80">
        <v>0</v>
      </c>
      <c r="AN182" s="69">
        <v>0</v>
      </c>
      <c r="AO182" s="69">
        <v>0</v>
      </c>
      <c r="AP182" s="80">
        <v>1605</v>
      </c>
      <c r="AQ182" s="80">
        <v>0</v>
      </c>
      <c r="AR182" s="69">
        <v>0</v>
      </c>
      <c r="AS182" s="69">
        <v>0</v>
      </c>
      <c r="AT182" s="80">
        <v>0</v>
      </c>
      <c r="AU182" s="80">
        <v>0</v>
      </c>
      <c r="AV182" s="69">
        <v>0</v>
      </c>
      <c r="AW182" s="69">
        <v>0</v>
      </c>
      <c r="AX182" s="80">
        <v>0</v>
      </c>
      <c r="AY182" s="80">
        <v>0</v>
      </c>
      <c r="AZ182" s="69">
        <v>0</v>
      </c>
      <c r="BA182" s="69">
        <v>0</v>
      </c>
      <c r="BB182" s="80">
        <v>0</v>
      </c>
      <c r="BC182" s="80">
        <v>0</v>
      </c>
      <c r="BD182" s="69">
        <v>0</v>
      </c>
      <c r="BE182" s="69">
        <v>0</v>
      </c>
      <c r="BF182" s="80">
        <v>0</v>
      </c>
      <c r="BG182" s="80">
        <v>0</v>
      </c>
      <c r="BH182" s="69">
        <v>0</v>
      </c>
      <c r="BI182" s="69">
        <v>0</v>
      </c>
      <c r="BJ182" s="80">
        <v>0</v>
      </c>
      <c r="BK182" s="80">
        <v>0</v>
      </c>
      <c r="BL182" s="69">
        <v>0</v>
      </c>
      <c r="BM182" s="69">
        <v>0</v>
      </c>
      <c r="BN182" s="80">
        <v>0</v>
      </c>
      <c r="BO182" s="80">
        <v>0</v>
      </c>
      <c r="BP182" s="69">
        <v>0</v>
      </c>
      <c r="BQ182" s="69">
        <v>0</v>
      </c>
      <c r="BR182" s="80">
        <v>0</v>
      </c>
      <c r="BS182" s="80">
        <v>0</v>
      </c>
      <c r="BT182" s="69">
        <v>0</v>
      </c>
      <c r="BU182" s="69">
        <v>0</v>
      </c>
      <c r="BV182" s="80">
        <v>0</v>
      </c>
      <c r="BW182" s="80">
        <v>0</v>
      </c>
      <c r="BX182" s="69">
        <v>0</v>
      </c>
      <c r="BY182" s="69">
        <v>0</v>
      </c>
      <c r="BZ182" s="80">
        <v>0</v>
      </c>
      <c r="CA182" s="80">
        <v>0</v>
      </c>
      <c r="CB182" s="69">
        <v>0</v>
      </c>
      <c r="CC182" s="69">
        <v>0</v>
      </c>
      <c r="CD182" s="80">
        <v>0</v>
      </c>
      <c r="CE182" s="80">
        <v>0</v>
      </c>
      <c r="CF182" s="69">
        <v>0</v>
      </c>
      <c r="CG182" s="69">
        <v>0</v>
      </c>
      <c r="CH182" s="80">
        <v>0</v>
      </c>
      <c r="CI182" s="80">
        <v>0</v>
      </c>
      <c r="CJ182" s="69">
        <v>0</v>
      </c>
      <c r="CK182" s="69">
        <v>0</v>
      </c>
      <c r="CL182" s="80">
        <v>1605</v>
      </c>
      <c r="CM182" s="80">
        <v>0</v>
      </c>
      <c r="CN182" s="67" t="s">
        <v>720</v>
      </c>
      <c r="CO182" s="67" t="s">
        <v>721</v>
      </c>
      <c r="CP182" s="67" t="s">
        <v>570</v>
      </c>
      <c r="CQ182" s="67" t="s">
        <v>570</v>
      </c>
      <c r="CR182" s="67" t="s">
        <v>570</v>
      </c>
      <c r="CS182" s="67" t="s">
        <v>570</v>
      </c>
      <c r="CT182" s="68">
        <v>45260</v>
      </c>
      <c r="CU182" s="67" t="s">
        <v>828</v>
      </c>
      <c r="CV182" s="67" t="s">
        <v>824</v>
      </c>
      <c r="CW182" s="68" t="s">
        <v>168</v>
      </c>
      <c r="CX182" s="68">
        <v>45128</v>
      </c>
      <c r="CY182" s="67" t="s">
        <v>825</v>
      </c>
      <c r="CZ182" s="67" t="s">
        <v>824</v>
      </c>
      <c r="DA182" s="67" t="s">
        <v>875</v>
      </c>
      <c r="DB182" s="81">
        <v>1288583.8500000001</v>
      </c>
      <c r="DC182" s="67"/>
      <c r="DD182" s="67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</row>
    <row r="183" spans="1:1477" s="69" customFormat="1">
      <c r="B183" s="67" t="s">
        <v>4</v>
      </c>
      <c r="C183" s="67" t="s">
        <v>373</v>
      </c>
      <c r="D183" s="67" t="s">
        <v>374</v>
      </c>
      <c r="E183" s="68">
        <v>44538</v>
      </c>
      <c r="F183" s="67" t="s">
        <v>828</v>
      </c>
      <c r="G183" s="67" t="s">
        <v>829</v>
      </c>
      <c r="H183" s="187">
        <v>1</v>
      </c>
      <c r="I183" s="69">
        <v>1</v>
      </c>
      <c r="J183" s="69">
        <v>270</v>
      </c>
      <c r="K183" s="69">
        <v>349</v>
      </c>
      <c r="L183" s="69">
        <v>349</v>
      </c>
      <c r="M183" s="186">
        <f t="shared" si="60"/>
        <v>1</v>
      </c>
      <c r="N183" s="69">
        <f t="shared" si="61"/>
        <v>1</v>
      </c>
      <c r="O183" s="69">
        <v>0</v>
      </c>
      <c r="P183" s="69">
        <v>0</v>
      </c>
      <c r="Q183" s="69">
        <v>0</v>
      </c>
      <c r="R183" s="69">
        <v>79</v>
      </c>
      <c r="S183" s="69">
        <v>0</v>
      </c>
      <c r="T183" s="190">
        <v>9861239</v>
      </c>
      <c r="U183" s="190">
        <v>100000</v>
      </c>
      <c r="V183" s="190">
        <v>9761239</v>
      </c>
      <c r="W183" s="190">
        <v>9880239</v>
      </c>
      <c r="X183" s="190">
        <v>9803603</v>
      </c>
      <c r="Y183" s="190">
        <v>0</v>
      </c>
      <c r="Z183" s="190">
        <v>0</v>
      </c>
      <c r="AA183" s="190">
        <v>0</v>
      </c>
      <c r="AB183" s="190">
        <v>9803603</v>
      </c>
      <c r="AC183" s="190">
        <v>10869062</v>
      </c>
      <c r="AD183" s="186">
        <f t="shared" si="62"/>
        <v>1.113492047474711</v>
      </c>
      <c r="AE183" s="69">
        <f t="shared" si="63"/>
        <v>0</v>
      </c>
      <c r="AF183" s="190">
        <v>1065459</v>
      </c>
      <c r="AG183" s="190">
        <v>19000</v>
      </c>
      <c r="AH183" s="69">
        <v>40</v>
      </c>
      <c r="AI183" s="69">
        <v>39</v>
      </c>
      <c r="AJ183" s="69">
        <v>0</v>
      </c>
      <c r="AK183" s="69">
        <v>0</v>
      </c>
      <c r="AL183" s="80">
        <v>5350</v>
      </c>
      <c r="AM183" s="80">
        <v>0</v>
      </c>
      <c r="AN183" s="69">
        <v>0</v>
      </c>
      <c r="AO183" s="69">
        <v>0</v>
      </c>
      <c r="AP183" s="80">
        <v>0</v>
      </c>
      <c r="AQ183" s="80">
        <v>0</v>
      </c>
      <c r="AR183" s="69">
        <v>0</v>
      </c>
      <c r="AS183" s="69">
        <v>0</v>
      </c>
      <c r="AT183" s="80">
        <v>0</v>
      </c>
      <c r="AU183" s="80">
        <v>0</v>
      </c>
      <c r="AV183" s="69">
        <v>0</v>
      </c>
      <c r="AW183" s="69">
        <v>0</v>
      </c>
      <c r="AX183" s="80">
        <v>0</v>
      </c>
      <c r="AY183" s="80">
        <v>0</v>
      </c>
      <c r="AZ183" s="69">
        <v>0</v>
      </c>
      <c r="BA183" s="69">
        <v>0</v>
      </c>
      <c r="BB183" s="80">
        <v>0</v>
      </c>
      <c r="BC183" s="80">
        <v>0</v>
      </c>
      <c r="BD183" s="69">
        <v>0</v>
      </c>
      <c r="BE183" s="69">
        <v>0</v>
      </c>
      <c r="BF183" s="80">
        <v>0</v>
      </c>
      <c r="BG183" s="80">
        <v>0</v>
      </c>
      <c r="BH183" s="69">
        <v>0</v>
      </c>
      <c r="BI183" s="69">
        <v>0</v>
      </c>
      <c r="BJ183" s="80">
        <v>19000</v>
      </c>
      <c r="BK183" s="80">
        <v>0</v>
      </c>
      <c r="BL183" s="69">
        <v>0</v>
      </c>
      <c r="BM183" s="69">
        <v>0</v>
      </c>
      <c r="BN183" s="80">
        <v>0</v>
      </c>
      <c r="BO183" s="80">
        <v>0</v>
      </c>
      <c r="BP183" s="69">
        <v>0</v>
      </c>
      <c r="BQ183" s="69">
        <v>0</v>
      </c>
      <c r="BR183" s="80">
        <v>0</v>
      </c>
      <c r="BS183" s="80">
        <v>0</v>
      </c>
      <c r="BT183" s="69">
        <v>0</v>
      </c>
      <c r="BU183" s="69">
        <v>0</v>
      </c>
      <c r="BV183" s="80">
        <v>0</v>
      </c>
      <c r="BW183" s="80">
        <v>0</v>
      </c>
      <c r="BX183" s="69">
        <v>0</v>
      </c>
      <c r="BY183" s="69">
        <v>0</v>
      </c>
      <c r="BZ183" s="80">
        <v>0</v>
      </c>
      <c r="CA183" s="80">
        <v>0</v>
      </c>
      <c r="CB183" s="69">
        <v>0</v>
      </c>
      <c r="CC183" s="69">
        <v>0</v>
      </c>
      <c r="CD183" s="80">
        <v>0</v>
      </c>
      <c r="CE183" s="80">
        <v>0</v>
      </c>
      <c r="CF183" s="69">
        <v>0</v>
      </c>
      <c r="CG183" s="69">
        <v>0</v>
      </c>
      <c r="CH183" s="80">
        <v>0</v>
      </c>
      <c r="CI183" s="80">
        <v>0</v>
      </c>
      <c r="CJ183" s="69">
        <v>0</v>
      </c>
      <c r="CK183" s="69">
        <v>0</v>
      </c>
      <c r="CL183" s="80">
        <v>24350</v>
      </c>
      <c r="CM183" s="80">
        <v>0</v>
      </c>
      <c r="CN183" s="67" t="s">
        <v>766</v>
      </c>
      <c r="CO183" s="67" t="s">
        <v>767</v>
      </c>
      <c r="CP183" s="67" t="s">
        <v>570</v>
      </c>
      <c r="CQ183" s="67" t="s">
        <v>570</v>
      </c>
      <c r="CR183" s="67" t="s">
        <v>570</v>
      </c>
      <c r="CS183" s="67" t="s">
        <v>570</v>
      </c>
      <c r="CT183" s="68">
        <v>45127</v>
      </c>
      <c r="CU183" s="67" t="s">
        <v>825</v>
      </c>
      <c r="CV183" s="67" t="s">
        <v>824</v>
      </c>
      <c r="CW183" s="68" t="s">
        <v>168</v>
      </c>
      <c r="CX183" s="68">
        <v>44985</v>
      </c>
      <c r="CY183" s="67" t="s">
        <v>823</v>
      </c>
      <c r="CZ183" s="67" t="s">
        <v>827</v>
      </c>
      <c r="DA183" s="67" t="s">
        <v>875</v>
      </c>
      <c r="DB183" s="81">
        <v>13653415.960000001</v>
      </c>
      <c r="DC183" s="67"/>
      <c r="DD183" s="67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</row>
    <row r="184" spans="1:1477" s="69" customFormat="1">
      <c r="B184" s="67" t="s">
        <v>4</v>
      </c>
      <c r="C184" s="67" t="s">
        <v>375</v>
      </c>
      <c r="D184" s="67" t="s">
        <v>376</v>
      </c>
      <c r="E184" s="68">
        <v>44769</v>
      </c>
      <c r="F184" s="67" t="s">
        <v>825</v>
      </c>
      <c r="G184" s="67" t="s">
        <v>827</v>
      </c>
      <c r="H184" s="187">
        <v>1</v>
      </c>
      <c r="I184" s="69">
        <v>1</v>
      </c>
      <c r="J184" s="69">
        <v>130</v>
      </c>
      <c r="K184" s="69">
        <v>168</v>
      </c>
      <c r="L184" s="69">
        <v>168</v>
      </c>
      <c r="M184" s="186">
        <f t="shared" si="60"/>
        <v>1.1846153846153846</v>
      </c>
      <c r="N184" s="69">
        <f t="shared" si="61"/>
        <v>1</v>
      </c>
      <c r="O184" s="69">
        <v>0</v>
      </c>
      <c r="P184" s="69">
        <v>0</v>
      </c>
      <c r="Q184" s="69">
        <v>0</v>
      </c>
      <c r="R184" s="69">
        <v>14</v>
      </c>
      <c r="S184" s="69">
        <v>24</v>
      </c>
      <c r="T184" s="190">
        <v>966460</v>
      </c>
      <c r="U184" s="190">
        <v>40500</v>
      </c>
      <c r="V184" s="190">
        <v>925960</v>
      </c>
      <c r="W184" s="190">
        <v>966460</v>
      </c>
      <c r="X184" s="190">
        <v>931181</v>
      </c>
      <c r="Y184" s="190">
        <v>0</v>
      </c>
      <c r="Z184" s="190">
        <v>0</v>
      </c>
      <c r="AA184" s="190">
        <v>0</v>
      </c>
      <c r="AB184" s="190">
        <v>931181</v>
      </c>
      <c r="AC184" s="190">
        <v>930236</v>
      </c>
      <c r="AD184" s="186">
        <f t="shared" si="62"/>
        <v>1.0046179100609098</v>
      </c>
      <c r="AE184" s="69">
        <f t="shared" si="63"/>
        <v>1</v>
      </c>
      <c r="AF184" s="190">
        <v>-945</v>
      </c>
      <c r="AG184" s="190">
        <v>0</v>
      </c>
      <c r="AH184" s="69">
        <v>5</v>
      </c>
      <c r="AI184" s="69">
        <v>9</v>
      </c>
      <c r="AJ184" s="69">
        <v>0</v>
      </c>
      <c r="AK184" s="69">
        <v>24</v>
      </c>
      <c r="AL184" s="80">
        <v>0</v>
      </c>
      <c r="AM184" s="80">
        <v>0</v>
      </c>
      <c r="AN184" s="69">
        <v>0</v>
      </c>
      <c r="AO184" s="69">
        <v>0</v>
      </c>
      <c r="AP184" s="80">
        <v>0</v>
      </c>
      <c r="AQ184" s="80">
        <v>0</v>
      </c>
      <c r="AR184" s="69">
        <v>0</v>
      </c>
      <c r="AS184" s="69">
        <v>0</v>
      </c>
      <c r="AT184" s="80">
        <v>0</v>
      </c>
      <c r="AU184" s="80">
        <v>0</v>
      </c>
      <c r="AV184" s="69">
        <v>0</v>
      </c>
      <c r="AW184" s="69">
        <v>0</v>
      </c>
      <c r="AX184" s="80">
        <v>0</v>
      </c>
      <c r="AY184" s="80">
        <v>0</v>
      </c>
      <c r="AZ184" s="69">
        <v>0</v>
      </c>
      <c r="BA184" s="69">
        <v>0</v>
      </c>
      <c r="BB184" s="80">
        <v>0</v>
      </c>
      <c r="BC184" s="80">
        <v>0</v>
      </c>
      <c r="BD184" s="69">
        <v>0</v>
      </c>
      <c r="BE184" s="69">
        <v>0</v>
      </c>
      <c r="BF184" s="80">
        <v>0</v>
      </c>
      <c r="BG184" s="80">
        <v>0</v>
      </c>
      <c r="BH184" s="69">
        <v>0</v>
      </c>
      <c r="BI184" s="69">
        <v>0</v>
      </c>
      <c r="BJ184" s="80">
        <v>0</v>
      </c>
      <c r="BK184" s="80">
        <v>0</v>
      </c>
      <c r="BL184" s="69">
        <v>0</v>
      </c>
      <c r="BM184" s="69">
        <v>0</v>
      </c>
      <c r="BN184" s="80">
        <v>0</v>
      </c>
      <c r="BO184" s="80">
        <v>0</v>
      </c>
      <c r="BP184" s="69">
        <v>0</v>
      </c>
      <c r="BQ184" s="69">
        <v>0</v>
      </c>
      <c r="BR184" s="80">
        <v>0</v>
      </c>
      <c r="BS184" s="80">
        <v>0</v>
      </c>
      <c r="BT184" s="69">
        <v>0</v>
      </c>
      <c r="BU184" s="69">
        <v>0</v>
      </c>
      <c r="BV184" s="80">
        <v>0</v>
      </c>
      <c r="BW184" s="80">
        <v>0</v>
      </c>
      <c r="BX184" s="69">
        <v>0</v>
      </c>
      <c r="BY184" s="69">
        <v>0</v>
      </c>
      <c r="BZ184" s="80">
        <v>0</v>
      </c>
      <c r="CA184" s="80">
        <v>0</v>
      </c>
      <c r="CB184" s="69">
        <v>0</v>
      </c>
      <c r="CC184" s="69">
        <v>0</v>
      </c>
      <c r="CD184" s="80">
        <v>0</v>
      </c>
      <c r="CE184" s="80">
        <v>0</v>
      </c>
      <c r="CF184" s="69">
        <v>0</v>
      </c>
      <c r="CG184" s="69">
        <v>0</v>
      </c>
      <c r="CH184" s="80">
        <v>0</v>
      </c>
      <c r="CI184" s="80">
        <v>0</v>
      </c>
      <c r="CJ184" s="69">
        <v>0</v>
      </c>
      <c r="CK184" s="69">
        <v>24</v>
      </c>
      <c r="CL184" s="80">
        <v>0</v>
      </c>
      <c r="CM184" s="80">
        <v>0</v>
      </c>
      <c r="CN184" s="67" t="s">
        <v>643</v>
      </c>
      <c r="CO184" s="67" t="s">
        <v>644</v>
      </c>
      <c r="CP184" s="67" t="s">
        <v>570</v>
      </c>
      <c r="CQ184" s="67" t="s">
        <v>570</v>
      </c>
      <c r="CR184" s="67" t="s">
        <v>570</v>
      </c>
      <c r="CS184" s="67" t="s">
        <v>570</v>
      </c>
      <c r="CT184" s="68">
        <v>45331</v>
      </c>
      <c r="CU184" s="67" t="s">
        <v>823</v>
      </c>
      <c r="CV184" s="67" t="s">
        <v>824</v>
      </c>
      <c r="CW184" s="68" t="s">
        <v>168</v>
      </c>
      <c r="CX184" s="68">
        <v>45233</v>
      </c>
      <c r="CY184" s="67" t="s">
        <v>828</v>
      </c>
      <c r="CZ184" s="67" t="s">
        <v>824</v>
      </c>
      <c r="DA184" s="67" t="s">
        <v>877</v>
      </c>
      <c r="DB184" s="81">
        <v>970160.65</v>
      </c>
      <c r="DC184" s="67"/>
      <c r="DD184" s="67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</row>
    <row r="185" spans="1:1477" s="69" customFormat="1">
      <c r="B185" s="67" t="s">
        <v>4</v>
      </c>
      <c r="C185" s="67" t="s">
        <v>377</v>
      </c>
      <c r="D185" s="67" t="s">
        <v>378</v>
      </c>
      <c r="E185" s="68">
        <v>44804</v>
      </c>
      <c r="F185" s="67" t="s">
        <v>825</v>
      </c>
      <c r="G185" s="67" t="s">
        <v>827</v>
      </c>
      <c r="H185" s="187">
        <v>2</v>
      </c>
      <c r="I185" s="69">
        <v>1</v>
      </c>
      <c r="J185" s="69">
        <v>139</v>
      </c>
      <c r="K185" s="69">
        <v>176</v>
      </c>
      <c r="L185" s="69">
        <v>176</v>
      </c>
      <c r="M185" s="186">
        <f t="shared" si="60"/>
        <v>1</v>
      </c>
      <c r="N185" s="69">
        <f t="shared" si="61"/>
        <v>1</v>
      </c>
      <c r="O185" s="69">
        <v>0</v>
      </c>
      <c r="P185" s="69">
        <v>0</v>
      </c>
      <c r="Q185" s="69">
        <v>0</v>
      </c>
      <c r="R185" s="69">
        <v>37</v>
      </c>
      <c r="S185" s="69">
        <v>0</v>
      </c>
      <c r="T185" s="190">
        <v>1690095</v>
      </c>
      <c r="U185" s="190">
        <v>50000</v>
      </c>
      <c r="V185" s="190">
        <v>1640095</v>
      </c>
      <c r="W185" s="190">
        <v>1690972</v>
      </c>
      <c r="X185" s="190">
        <v>1630216</v>
      </c>
      <c r="Y185" s="190">
        <v>0</v>
      </c>
      <c r="Z185" s="190">
        <v>0</v>
      </c>
      <c r="AA185" s="190">
        <v>0</v>
      </c>
      <c r="AB185" s="190">
        <v>1630216</v>
      </c>
      <c r="AC185" s="190">
        <v>1601935</v>
      </c>
      <c r="AD185" s="186">
        <f t="shared" si="62"/>
        <v>0.97673305509741815</v>
      </c>
      <c r="AE185" s="69">
        <f t="shared" si="63"/>
        <v>1</v>
      </c>
      <c r="AF185" s="190">
        <v>-27404</v>
      </c>
      <c r="AG185" s="190">
        <v>877</v>
      </c>
      <c r="AH185" s="69">
        <v>28</v>
      </c>
      <c r="AI185" s="69">
        <v>9</v>
      </c>
      <c r="AJ185" s="69">
        <v>0</v>
      </c>
      <c r="AK185" s="69">
        <v>0</v>
      </c>
      <c r="AL185" s="80">
        <v>20792</v>
      </c>
      <c r="AM185" s="80">
        <v>0</v>
      </c>
      <c r="AN185" s="69">
        <v>0</v>
      </c>
      <c r="AO185" s="69">
        <v>0</v>
      </c>
      <c r="AP185" s="80">
        <v>0</v>
      </c>
      <c r="AQ185" s="80">
        <v>0</v>
      </c>
      <c r="AR185" s="69">
        <v>0</v>
      </c>
      <c r="AS185" s="69">
        <v>0</v>
      </c>
      <c r="AT185" s="80">
        <v>0</v>
      </c>
      <c r="AU185" s="80">
        <v>0</v>
      </c>
      <c r="AV185" s="69">
        <v>0</v>
      </c>
      <c r="AW185" s="69">
        <v>0</v>
      </c>
      <c r="AX185" s="80">
        <v>0</v>
      </c>
      <c r="AY185" s="80">
        <v>0</v>
      </c>
      <c r="AZ185" s="69">
        <v>0</v>
      </c>
      <c r="BA185" s="69">
        <v>0</v>
      </c>
      <c r="BB185" s="80">
        <v>0</v>
      </c>
      <c r="BC185" s="80">
        <v>0</v>
      </c>
      <c r="BD185" s="69">
        <v>0</v>
      </c>
      <c r="BE185" s="69">
        <v>0</v>
      </c>
      <c r="BF185" s="80">
        <v>0</v>
      </c>
      <c r="BG185" s="80">
        <v>0</v>
      </c>
      <c r="BH185" s="69">
        <v>0</v>
      </c>
      <c r="BI185" s="69">
        <v>0</v>
      </c>
      <c r="BJ185" s="80">
        <v>0</v>
      </c>
      <c r="BK185" s="80">
        <v>0</v>
      </c>
      <c r="BL185" s="69">
        <v>0</v>
      </c>
      <c r="BM185" s="69">
        <v>0</v>
      </c>
      <c r="BN185" s="80">
        <v>0</v>
      </c>
      <c r="BO185" s="80">
        <v>0</v>
      </c>
      <c r="BP185" s="69">
        <v>0</v>
      </c>
      <c r="BQ185" s="69">
        <v>0</v>
      </c>
      <c r="BR185" s="80">
        <v>877</v>
      </c>
      <c r="BS185" s="80">
        <v>0</v>
      </c>
      <c r="BT185" s="69">
        <v>0</v>
      </c>
      <c r="BU185" s="69">
        <v>0</v>
      </c>
      <c r="BV185" s="80">
        <v>0</v>
      </c>
      <c r="BW185" s="80">
        <v>0</v>
      </c>
      <c r="BX185" s="69">
        <v>0</v>
      </c>
      <c r="BY185" s="69">
        <v>0</v>
      </c>
      <c r="BZ185" s="80">
        <v>0</v>
      </c>
      <c r="CA185" s="80">
        <v>0</v>
      </c>
      <c r="CB185" s="69">
        <v>0</v>
      </c>
      <c r="CC185" s="69">
        <v>0</v>
      </c>
      <c r="CD185" s="80">
        <v>0</v>
      </c>
      <c r="CE185" s="80">
        <v>0</v>
      </c>
      <c r="CF185" s="69">
        <v>0</v>
      </c>
      <c r="CG185" s="69">
        <v>0</v>
      </c>
      <c r="CH185" s="80">
        <v>0</v>
      </c>
      <c r="CI185" s="80">
        <v>0</v>
      </c>
      <c r="CJ185" s="69">
        <v>0</v>
      </c>
      <c r="CK185" s="69">
        <v>0</v>
      </c>
      <c r="CL185" s="80">
        <v>21668</v>
      </c>
      <c r="CM185" s="80">
        <v>0</v>
      </c>
      <c r="CN185" s="67" t="s">
        <v>636</v>
      </c>
      <c r="CO185" s="67" t="s">
        <v>637</v>
      </c>
      <c r="CP185" s="67" t="s">
        <v>570</v>
      </c>
      <c r="CQ185" s="67" t="s">
        <v>570</v>
      </c>
      <c r="CR185" s="67" t="s">
        <v>570</v>
      </c>
      <c r="CS185" s="67" t="s">
        <v>570</v>
      </c>
      <c r="CT185" s="68">
        <v>45237</v>
      </c>
      <c r="CU185" s="67" t="s">
        <v>828</v>
      </c>
      <c r="CV185" s="67" t="s">
        <v>824</v>
      </c>
      <c r="CW185" s="68" t="s">
        <v>168</v>
      </c>
      <c r="CX185" s="68">
        <v>45180</v>
      </c>
      <c r="CY185" s="67" t="s">
        <v>825</v>
      </c>
      <c r="CZ185" s="67" t="s">
        <v>824</v>
      </c>
      <c r="DA185" s="67" t="s">
        <v>876</v>
      </c>
      <c r="DB185" s="81">
        <v>2378838.75</v>
      </c>
      <c r="DC185" s="67"/>
      <c r="DD185" s="67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</row>
    <row r="186" spans="1:1477" s="69" customFormat="1">
      <c r="B186" s="67" t="s">
        <v>4</v>
      </c>
      <c r="C186" s="67" t="s">
        <v>768</v>
      </c>
      <c r="D186" s="67" t="s">
        <v>878</v>
      </c>
      <c r="E186" s="68">
        <v>44860</v>
      </c>
      <c r="F186" s="67" t="s">
        <v>828</v>
      </c>
      <c r="G186" s="67" t="s">
        <v>827</v>
      </c>
      <c r="H186" s="187">
        <v>1</v>
      </c>
      <c r="I186" s="69">
        <v>0</v>
      </c>
      <c r="J186" s="69">
        <v>190</v>
      </c>
      <c r="K186" s="69">
        <v>217</v>
      </c>
      <c r="L186" s="69">
        <v>198</v>
      </c>
      <c r="M186" s="186">
        <f t="shared" si="60"/>
        <v>0.9</v>
      </c>
      <c r="N186" s="69">
        <f t="shared" si="61"/>
        <v>1</v>
      </c>
      <c r="O186" s="69">
        <v>19</v>
      </c>
      <c r="P186" s="69">
        <v>0</v>
      </c>
      <c r="Q186" s="69">
        <v>0</v>
      </c>
      <c r="R186" s="69">
        <v>27</v>
      </c>
      <c r="S186" s="69">
        <v>0</v>
      </c>
      <c r="T186" s="190">
        <v>1068776</v>
      </c>
      <c r="U186" s="190">
        <v>38700</v>
      </c>
      <c r="V186" s="190">
        <v>1030076</v>
      </c>
      <c r="W186" s="190">
        <v>1068776</v>
      </c>
      <c r="X186" s="190">
        <v>1003835</v>
      </c>
      <c r="Y186" s="190">
        <v>0</v>
      </c>
      <c r="Z186" s="190">
        <v>0</v>
      </c>
      <c r="AA186" s="190">
        <v>0</v>
      </c>
      <c r="AB186" s="190">
        <v>1003835</v>
      </c>
      <c r="AC186" s="190">
        <v>1003807</v>
      </c>
      <c r="AD186" s="186">
        <f t="shared" si="62"/>
        <v>0.97449799820595762</v>
      </c>
      <c r="AE186" s="69">
        <f t="shared" si="63"/>
        <v>1</v>
      </c>
      <c r="AF186" s="190">
        <v>-28</v>
      </c>
      <c r="AG186" s="190">
        <v>0</v>
      </c>
      <c r="AH186" s="69">
        <v>19</v>
      </c>
      <c r="AI186" s="69">
        <v>8</v>
      </c>
      <c r="AJ186" s="69">
        <v>0</v>
      </c>
      <c r="AK186" s="69">
        <v>0</v>
      </c>
      <c r="AL186" s="80">
        <v>0</v>
      </c>
      <c r="AM186" s="80">
        <v>0</v>
      </c>
      <c r="AN186" s="69">
        <v>0</v>
      </c>
      <c r="AO186" s="69">
        <v>0</v>
      </c>
      <c r="AP186" s="80">
        <v>0</v>
      </c>
      <c r="AQ186" s="80">
        <v>0</v>
      </c>
      <c r="AR186" s="69">
        <v>0</v>
      </c>
      <c r="AS186" s="69">
        <v>0</v>
      </c>
      <c r="AT186" s="80">
        <v>0</v>
      </c>
      <c r="AU186" s="80">
        <v>0</v>
      </c>
      <c r="AV186" s="69">
        <v>0</v>
      </c>
      <c r="AW186" s="69">
        <v>0</v>
      </c>
      <c r="AX186" s="80">
        <v>0</v>
      </c>
      <c r="AY186" s="80">
        <v>0</v>
      </c>
      <c r="AZ186" s="69">
        <v>0</v>
      </c>
      <c r="BA186" s="69">
        <v>0</v>
      </c>
      <c r="BB186" s="80">
        <v>0</v>
      </c>
      <c r="BC186" s="80">
        <v>0</v>
      </c>
      <c r="BD186" s="69">
        <v>0</v>
      </c>
      <c r="BE186" s="69">
        <v>0</v>
      </c>
      <c r="BF186" s="80">
        <v>0</v>
      </c>
      <c r="BG186" s="80">
        <v>0</v>
      </c>
      <c r="BH186" s="69">
        <v>0</v>
      </c>
      <c r="BI186" s="69">
        <v>0</v>
      </c>
      <c r="BJ186" s="80">
        <v>0</v>
      </c>
      <c r="BK186" s="80">
        <v>0</v>
      </c>
      <c r="BL186" s="69">
        <v>0</v>
      </c>
      <c r="BM186" s="69">
        <v>0</v>
      </c>
      <c r="BN186" s="80">
        <v>0</v>
      </c>
      <c r="BO186" s="80">
        <v>0</v>
      </c>
      <c r="BP186" s="69">
        <v>0</v>
      </c>
      <c r="BQ186" s="69">
        <v>0</v>
      </c>
      <c r="BR186" s="80">
        <v>0</v>
      </c>
      <c r="BS186" s="80">
        <v>0</v>
      </c>
      <c r="BT186" s="69">
        <v>0</v>
      </c>
      <c r="BU186" s="69">
        <v>0</v>
      </c>
      <c r="BV186" s="80">
        <v>0</v>
      </c>
      <c r="BW186" s="80">
        <v>0</v>
      </c>
      <c r="BX186" s="69">
        <v>0</v>
      </c>
      <c r="BY186" s="69">
        <v>0</v>
      </c>
      <c r="BZ186" s="80">
        <v>0</v>
      </c>
      <c r="CA186" s="80">
        <v>0</v>
      </c>
      <c r="CB186" s="69">
        <v>0</v>
      </c>
      <c r="CC186" s="69">
        <v>0</v>
      </c>
      <c r="CD186" s="80">
        <v>0</v>
      </c>
      <c r="CE186" s="80">
        <v>0</v>
      </c>
      <c r="CF186" s="69">
        <v>0</v>
      </c>
      <c r="CG186" s="69">
        <v>0</v>
      </c>
      <c r="CH186" s="80">
        <v>0</v>
      </c>
      <c r="CI186" s="80">
        <v>0</v>
      </c>
      <c r="CJ186" s="69">
        <v>0</v>
      </c>
      <c r="CK186" s="69">
        <v>0</v>
      </c>
      <c r="CL186" s="80">
        <v>0</v>
      </c>
      <c r="CM186" s="80">
        <v>0</v>
      </c>
      <c r="CN186" s="67" t="s">
        <v>769</v>
      </c>
      <c r="CO186" s="67" t="s">
        <v>770</v>
      </c>
      <c r="CP186" s="67" t="s">
        <v>570</v>
      </c>
      <c r="CQ186" s="67" t="s">
        <v>570</v>
      </c>
      <c r="CR186" s="67" t="s">
        <v>570</v>
      </c>
      <c r="CS186" s="67" t="s">
        <v>570</v>
      </c>
      <c r="CT186" s="68">
        <v>45212</v>
      </c>
      <c r="CU186" s="67" t="s">
        <v>828</v>
      </c>
      <c r="CV186" s="67" t="s">
        <v>824</v>
      </c>
      <c r="CW186" s="68" t="s">
        <v>168</v>
      </c>
      <c r="CX186" s="68">
        <v>45167</v>
      </c>
      <c r="CY186" s="67" t="s">
        <v>825</v>
      </c>
      <c r="CZ186" s="67" t="s">
        <v>824</v>
      </c>
      <c r="DA186" s="67" t="s">
        <v>874</v>
      </c>
      <c r="DB186" s="81">
        <v>1065459.45</v>
      </c>
      <c r="DC186" s="67"/>
      <c r="DD186" s="67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</row>
    <row r="187" spans="1:1477" s="69" customFormat="1">
      <c r="B187" s="67" t="s">
        <v>4</v>
      </c>
      <c r="C187" s="67" t="s">
        <v>530</v>
      </c>
      <c r="D187" s="67" t="s">
        <v>531</v>
      </c>
      <c r="E187" s="68">
        <v>44860</v>
      </c>
      <c r="F187" s="67" t="s">
        <v>828</v>
      </c>
      <c r="G187" s="67" t="s">
        <v>827</v>
      </c>
      <c r="H187" s="187">
        <v>1</v>
      </c>
      <c r="I187" s="69">
        <v>1</v>
      </c>
      <c r="J187" s="69">
        <v>190</v>
      </c>
      <c r="K187" s="69">
        <v>226</v>
      </c>
      <c r="L187" s="69">
        <v>226</v>
      </c>
      <c r="M187" s="186">
        <f t="shared" si="60"/>
        <v>1</v>
      </c>
      <c r="N187" s="69">
        <f t="shared" si="61"/>
        <v>1</v>
      </c>
      <c r="O187" s="69">
        <v>0</v>
      </c>
      <c r="P187" s="69">
        <v>0</v>
      </c>
      <c r="Q187" s="69">
        <v>0</v>
      </c>
      <c r="R187" s="69">
        <v>36</v>
      </c>
      <c r="S187" s="69">
        <v>0</v>
      </c>
      <c r="T187" s="190">
        <v>3891608</v>
      </c>
      <c r="U187" s="190">
        <v>50000</v>
      </c>
      <c r="V187" s="190">
        <v>3841608</v>
      </c>
      <c r="W187" s="190">
        <v>3851608</v>
      </c>
      <c r="X187" s="190">
        <v>3861679</v>
      </c>
      <c r="Y187" s="190">
        <v>0</v>
      </c>
      <c r="Z187" s="190">
        <v>0</v>
      </c>
      <c r="AA187" s="190">
        <v>0</v>
      </c>
      <c r="AB187" s="190">
        <v>3861679</v>
      </c>
      <c r="AC187" s="190">
        <v>3828346</v>
      </c>
      <c r="AD187" s="186">
        <f t="shared" si="62"/>
        <v>0.99654779977551067</v>
      </c>
      <c r="AE187" s="69">
        <f t="shared" si="63"/>
        <v>1</v>
      </c>
      <c r="AF187" s="190">
        <v>-33333</v>
      </c>
      <c r="AG187" s="190">
        <v>-40000</v>
      </c>
      <c r="AH187" s="69">
        <v>27</v>
      </c>
      <c r="AI187" s="69">
        <v>9</v>
      </c>
      <c r="AJ187" s="69">
        <v>0</v>
      </c>
      <c r="AK187" s="69">
        <v>0</v>
      </c>
      <c r="AL187" s="80">
        <v>0</v>
      </c>
      <c r="AM187" s="80">
        <v>0</v>
      </c>
      <c r="AN187" s="69">
        <v>0</v>
      </c>
      <c r="AO187" s="69">
        <v>0</v>
      </c>
      <c r="AP187" s="80">
        <v>19342</v>
      </c>
      <c r="AQ187" s="80">
        <v>0</v>
      </c>
      <c r="AR187" s="69">
        <v>0</v>
      </c>
      <c r="AS187" s="69">
        <v>0</v>
      </c>
      <c r="AT187" s="80">
        <v>0</v>
      </c>
      <c r="AU187" s="80">
        <v>0</v>
      </c>
      <c r="AV187" s="69">
        <v>0</v>
      </c>
      <c r="AW187" s="69">
        <v>0</v>
      </c>
      <c r="AX187" s="80">
        <v>0</v>
      </c>
      <c r="AY187" s="80">
        <v>0</v>
      </c>
      <c r="AZ187" s="69">
        <v>0</v>
      </c>
      <c r="BA187" s="69">
        <v>0</v>
      </c>
      <c r="BB187" s="80">
        <v>0</v>
      </c>
      <c r="BC187" s="80">
        <v>0</v>
      </c>
      <c r="BD187" s="69">
        <v>0</v>
      </c>
      <c r="BE187" s="69">
        <v>0</v>
      </c>
      <c r="BF187" s="80">
        <v>0</v>
      </c>
      <c r="BG187" s="80">
        <v>0</v>
      </c>
      <c r="BH187" s="69">
        <v>0</v>
      </c>
      <c r="BI187" s="69">
        <v>0</v>
      </c>
      <c r="BJ187" s="80">
        <v>0</v>
      </c>
      <c r="BK187" s="80">
        <v>0</v>
      </c>
      <c r="BL187" s="69">
        <v>0</v>
      </c>
      <c r="BM187" s="69">
        <v>0</v>
      </c>
      <c r="BN187" s="80">
        <v>0</v>
      </c>
      <c r="BO187" s="80">
        <v>0</v>
      </c>
      <c r="BP187" s="69">
        <v>0</v>
      </c>
      <c r="BQ187" s="69">
        <v>0</v>
      </c>
      <c r="BR187" s="80">
        <v>0</v>
      </c>
      <c r="BS187" s="80">
        <v>0</v>
      </c>
      <c r="BT187" s="69">
        <v>0</v>
      </c>
      <c r="BU187" s="69">
        <v>0</v>
      </c>
      <c r="BV187" s="80">
        <v>0</v>
      </c>
      <c r="BW187" s="80">
        <v>0</v>
      </c>
      <c r="BX187" s="69">
        <v>0</v>
      </c>
      <c r="BY187" s="69">
        <v>0</v>
      </c>
      <c r="BZ187" s="80">
        <v>0</v>
      </c>
      <c r="CA187" s="80">
        <v>0</v>
      </c>
      <c r="CB187" s="69">
        <v>0</v>
      </c>
      <c r="CC187" s="69">
        <v>0</v>
      </c>
      <c r="CD187" s="80">
        <v>0</v>
      </c>
      <c r="CE187" s="80">
        <v>0</v>
      </c>
      <c r="CF187" s="69">
        <v>0</v>
      </c>
      <c r="CG187" s="69">
        <v>0</v>
      </c>
      <c r="CH187" s="80">
        <v>0</v>
      </c>
      <c r="CI187" s="80">
        <v>0</v>
      </c>
      <c r="CJ187" s="69">
        <v>0</v>
      </c>
      <c r="CK187" s="69">
        <v>0</v>
      </c>
      <c r="CL187" s="80">
        <v>19342</v>
      </c>
      <c r="CM187" s="80">
        <v>0</v>
      </c>
      <c r="CN187" s="67" t="s">
        <v>626</v>
      </c>
      <c r="CO187" s="67" t="s">
        <v>627</v>
      </c>
      <c r="CP187" s="67" t="s">
        <v>570</v>
      </c>
      <c r="CQ187" s="67" t="s">
        <v>570</v>
      </c>
      <c r="CR187" s="67" t="s">
        <v>570</v>
      </c>
      <c r="CS187" s="67" t="s">
        <v>570</v>
      </c>
      <c r="CT187" s="68">
        <v>45373</v>
      </c>
      <c r="CU187" s="67" t="s">
        <v>823</v>
      </c>
      <c r="CV187" s="67" t="s">
        <v>824</v>
      </c>
      <c r="CW187" s="68" t="s">
        <v>168</v>
      </c>
      <c r="CX187" s="68">
        <v>45195</v>
      </c>
      <c r="CY187" s="67" t="s">
        <v>825</v>
      </c>
      <c r="CZ187" s="67" t="s">
        <v>824</v>
      </c>
      <c r="DA187" s="67" t="s">
        <v>877</v>
      </c>
      <c r="DB187" s="81">
        <v>5132264.8</v>
      </c>
      <c r="DC187" s="67"/>
      <c r="DD187" s="6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</row>
    <row r="188" spans="1:1477" s="103" customFormat="1" ht="12" thickBot="1">
      <c r="A188" s="130"/>
      <c r="B188" s="104"/>
      <c r="C188" s="104"/>
      <c r="D188" s="104"/>
      <c r="E188" s="197"/>
      <c r="F188" s="104"/>
      <c r="G188" s="104"/>
      <c r="H188" s="105"/>
      <c r="I188" s="105"/>
      <c r="J188" s="105"/>
      <c r="K188" s="105"/>
      <c r="L188" s="105"/>
      <c r="M188" s="140"/>
      <c r="N188" s="105"/>
      <c r="O188" s="105"/>
      <c r="P188" s="105"/>
      <c r="Q188" s="105"/>
      <c r="R188" s="105"/>
      <c r="S188" s="105"/>
      <c r="T188" s="106"/>
      <c r="U188" s="106"/>
      <c r="V188" s="106"/>
      <c r="W188" s="106"/>
      <c r="X188" s="106"/>
      <c r="Y188" s="193"/>
      <c r="Z188" s="193"/>
      <c r="AA188" s="193"/>
      <c r="AB188" s="193"/>
      <c r="AC188" s="193"/>
      <c r="AD188" s="140"/>
      <c r="AE188" s="105"/>
      <c r="AF188" s="193"/>
      <c r="AG188" s="193"/>
      <c r="AH188" s="105"/>
      <c r="AI188" s="105"/>
      <c r="AJ188" s="107"/>
      <c r="AK188" s="107"/>
      <c r="AL188" s="100"/>
      <c r="AM188" s="100"/>
      <c r="AN188" s="107"/>
      <c r="AO188" s="107"/>
      <c r="AP188" s="100"/>
      <c r="AQ188" s="100"/>
      <c r="AR188" s="107"/>
      <c r="AS188" s="107"/>
      <c r="AT188" s="80"/>
      <c r="AU188" s="80"/>
      <c r="AV188" s="107"/>
      <c r="AW188" s="107"/>
      <c r="AX188" s="80"/>
      <c r="AY188" s="80"/>
      <c r="AZ188" s="107"/>
      <c r="BA188" s="107"/>
      <c r="BB188" s="100"/>
      <c r="BC188" s="100"/>
      <c r="BD188" s="107"/>
      <c r="BE188" s="107"/>
      <c r="BF188" s="100"/>
      <c r="BG188" s="100"/>
      <c r="BH188" s="107"/>
      <c r="BI188" s="107"/>
      <c r="BJ188" s="100"/>
      <c r="BK188" s="100"/>
      <c r="BL188" s="107"/>
      <c r="BM188" s="107"/>
      <c r="BN188" s="100"/>
      <c r="BO188" s="100"/>
      <c r="BP188" s="107"/>
      <c r="BQ188" s="107"/>
      <c r="BR188" s="100"/>
      <c r="BS188" s="100"/>
      <c r="BT188" s="107"/>
      <c r="BU188" s="107"/>
      <c r="BV188" s="100"/>
      <c r="BW188" s="100"/>
      <c r="BX188" s="107"/>
      <c r="BY188" s="107"/>
      <c r="BZ188" s="100"/>
      <c r="CA188" s="100"/>
      <c r="CB188" s="107"/>
      <c r="CC188" s="107"/>
      <c r="CD188" s="100"/>
      <c r="CE188" s="100"/>
      <c r="CF188" s="107"/>
      <c r="CG188" s="107"/>
      <c r="CH188" s="100"/>
      <c r="CI188" s="100"/>
      <c r="CJ188" s="107"/>
      <c r="CK188" s="107"/>
      <c r="CL188" s="100"/>
      <c r="CM188" s="100"/>
      <c r="CN188" s="108"/>
      <c r="CO188" s="108"/>
      <c r="CP188" s="108"/>
      <c r="CQ188" s="108"/>
      <c r="CR188" s="108"/>
      <c r="CS188" s="108"/>
      <c r="CT188" s="197"/>
      <c r="CU188" s="104"/>
      <c r="CV188" s="104"/>
      <c r="CW188" s="197"/>
      <c r="CX188" s="197"/>
      <c r="CY188" s="104"/>
      <c r="CZ188" s="104"/>
      <c r="DA188" s="104"/>
      <c r="DB188" s="106"/>
      <c r="DC188" s="105"/>
      <c r="DD188" s="10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  <c r="ALU188" s="5"/>
      <c r="ALV188" s="5"/>
      <c r="ALW188" s="5"/>
      <c r="ALX188" s="5"/>
      <c r="ALY188" s="5"/>
      <c r="ALZ188" s="5"/>
      <c r="AMA188" s="5"/>
      <c r="AMB188" s="5"/>
      <c r="AMC188" s="5"/>
      <c r="AMD188" s="5"/>
      <c r="AME188" s="5"/>
      <c r="AMF188" s="5"/>
      <c r="AMG188" s="5"/>
      <c r="AMH188" s="5"/>
      <c r="AMI188" s="5"/>
      <c r="AMJ188" s="5"/>
      <c r="AMK188" s="5"/>
      <c r="AML188" s="5"/>
      <c r="AMM188" s="5"/>
      <c r="AMN188" s="5"/>
      <c r="AMO188" s="5"/>
      <c r="AMP188" s="5"/>
      <c r="AMQ188" s="5"/>
      <c r="AMR188" s="5"/>
      <c r="AMS188" s="5"/>
      <c r="AMT188" s="5"/>
      <c r="AMU188" s="5"/>
      <c r="AMV188" s="5"/>
      <c r="AMW188" s="5"/>
      <c r="AMX188" s="5"/>
      <c r="AMY188" s="5"/>
      <c r="AMZ188" s="5"/>
      <c r="ANA188" s="5"/>
      <c r="ANB188" s="5"/>
      <c r="ANC188" s="5"/>
      <c r="AND188" s="5"/>
      <c r="ANE188" s="5"/>
      <c r="ANF188" s="5"/>
      <c r="ANG188" s="5"/>
      <c r="ANH188" s="5"/>
      <c r="ANI188" s="5"/>
      <c r="ANJ188" s="5"/>
      <c r="ANK188" s="5"/>
      <c r="ANL188" s="5"/>
      <c r="ANM188" s="5"/>
      <c r="ANN188" s="5"/>
      <c r="ANO188" s="5"/>
      <c r="ANP188" s="5"/>
      <c r="ANQ188" s="5"/>
      <c r="ANR188" s="5"/>
      <c r="ANS188" s="5"/>
      <c r="ANT188" s="5"/>
      <c r="ANU188" s="5"/>
      <c r="ANV188" s="5"/>
      <c r="ANW188" s="5"/>
      <c r="ANX188" s="5"/>
      <c r="ANY188" s="5"/>
      <c r="ANZ188" s="5"/>
      <c r="AOA188" s="5"/>
      <c r="AOB188" s="5"/>
      <c r="AOC188" s="5"/>
      <c r="AOD188" s="5"/>
      <c r="AOE188" s="5"/>
      <c r="AOF188" s="5"/>
      <c r="AOG188" s="5"/>
      <c r="AOH188" s="5"/>
      <c r="AOI188" s="5"/>
      <c r="AOJ188" s="5"/>
      <c r="AOK188" s="5"/>
      <c r="AOL188" s="5"/>
      <c r="AOM188" s="5"/>
      <c r="AON188" s="5"/>
      <c r="AOO188" s="5"/>
      <c r="AOP188" s="5"/>
      <c r="AOQ188" s="5"/>
      <c r="AOR188" s="5"/>
      <c r="AOS188" s="5"/>
      <c r="AOT188" s="5"/>
      <c r="AOU188" s="5"/>
      <c r="AOV188" s="5"/>
      <c r="AOW188" s="5"/>
      <c r="AOX188" s="5"/>
      <c r="AOY188" s="5"/>
      <c r="AOZ188" s="5"/>
      <c r="APA188" s="5"/>
      <c r="APB188" s="5"/>
      <c r="APC188" s="5"/>
      <c r="APD188" s="5"/>
      <c r="APE188" s="5"/>
      <c r="APF188" s="5"/>
      <c r="APG188" s="5"/>
      <c r="APH188" s="5"/>
      <c r="API188" s="5"/>
      <c r="APJ188" s="5"/>
      <c r="APK188" s="5"/>
      <c r="APL188" s="5"/>
      <c r="APM188" s="5"/>
      <c r="APN188" s="5"/>
      <c r="APO188" s="5"/>
      <c r="APP188" s="5"/>
      <c r="APQ188" s="5"/>
      <c r="APR188" s="5"/>
      <c r="APS188" s="5"/>
      <c r="APT188" s="5"/>
      <c r="APU188" s="5"/>
      <c r="APV188" s="5"/>
      <c r="APW188" s="5"/>
      <c r="APX188" s="5"/>
      <c r="APY188" s="5"/>
      <c r="APZ188" s="5"/>
      <c r="AQA188" s="5"/>
      <c r="AQB188" s="5"/>
      <c r="AQC188" s="5"/>
      <c r="AQD188" s="5"/>
      <c r="AQE188" s="5"/>
      <c r="AQF188" s="5"/>
      <c r="AQG188" s="5"/>
      <c r="AQH188" s="5"/>
      <c r="AQI188" s="5"/>
      <c r="AQJ188" s="5"/>
      <c r="AQK188" s="5"/>
      <c r="AQL188" s="5"/>
      <c r="AQM188" s="5"/>
      <c r="AQN188" s="5"/>
      <c r="AQO188" s="5"/>
      <c r="AQP188" s="5"/>
      <c r="AQQ188" s="5"/>
      <c r="AQR188" s="5"/>
      <c r="AQS188" s="5"/>
      <c r="AQT188" s="5"/>
      <c r="AQU188" s="5"/>
      <c r="AQV188" s="5"/>
      <c r="AQW188" s="5"/>
      <c r="AQX188" s="5"/>
      <c r="AQY188" s="5"/>
      <c r="AQZ188" s="5"/>
      <c r="ARA188" s="5"/>
      <c r="ARB188" s="5"/>
      <c r="ARC188" s="5"/>
      <c r="ARD188" s="5"/>
      <c r="ARE188" s="5"/>
      <c r="ARF188" s="5"/>
      <c r="ARG188" s="5"/>
      <c r="ARH188" s="5"/>
      <c r="ARI188" s="5"/>
      <c r="ARJ188" s="5"/>
      <c r="ARK188" s="5"/>
      <c r="ARL188" s="5"/>
      <c r="ARM188" s="5"/>
      <c r="ARN188" s="5"/>
      <c r="ARO188" s="5"/>
      <c r="ARP188" s="5"/>
      <c r="ARQ188" s="5"/>
      <c r="ARR188" s="5"/>
      <c r="ARS188" s="5"/>
      <c r="ART188" s="5"/>
      <c r="ARU188" s="5"/>
      <c r="ARV188" s="5"/>
      <c r="ARW188" s="5"/>
      <c r="ARX188" s="5"/>
      <c r="ARY188" s="5"/>
      <c r="ARZ188" s="5"/>
      <c r="ASA188" s="5"/>
      <c r="ASB188" s="5"/>
      <c r="ASC188" s="5"/>
      <c r="ASD188" s="5"/>
      <c r="ASE188" s="5"/>
      <c r="ASF188" s="5"/>
      <c r="ASG188" s="5"/>
      <c r="ASH188" s="5"/>
      <c r="ASI188" s="5"/>
      <c r="ASJ188" s="5"/>
      <c r="ASK188" s="5"/>
      <c r="ASL188" s="5"/>
      <c r="ASM188" s="5"/>
      <c r="ASN188" s="5"/>
      <c r="ASO188" s="5"/>
      <c r="ASP188" s="5"/>
      <c r="ASQ188" s="5"/>
      <c r="ASR188" s="5"/>
      <c r="ASS188" s="5"/>
      <c r="AST188" s="5"/>
      <c r="ASU188" s="5"/>
      <c r="ASV188" s="5"/>
      <c r="ASW188" s="5"/>
      <c r="ASX188" s="5"/>
      <c r="ASY188" s="5"/>
      <c r="ASZ188" s="5"/>
      <c r="ATA188" s="5"/>
      <c r="ATB188" s="5"/>
      <c r="ATC188" s="5"/>
      <c r="ATD188" s="5"/>
      <c r="ATE188" s="5"/>
      <c r="ATF188" s="5"/>
      <c r="ATG188" s="5"/>
      <c r="ATH188" s="5"/>
      <c r="ATI188" s="5"/>
      <c r="ATJ188" s="5"/>
      <c r="ATK188" s="5"/>
      <c r="ATL188" s="5"/>
      <c r="ATM188" s="5"/>
      <c r="ATN188" s="5"/>
      <c r="ATO188" s="5"/>
      <c r="ATP188" s="5"/>
      <c r="ATQ188" s="5"/>
      <c r="ATR188" s="5"/>
      <c r="ATS188" s="5"/>
      <c r="ATT188" s="5"/>
      <c r="ATU188" s="5"/>
      <c r="ATV188" s="5"/>
      <c r="ATW188" s="5"/>
      <c r="ATX188" s="5"/>
      <c r="ATY188" s="5"/>
      <c r="ATZ188" s="5"/>
      <c r="AUA188" s="5"/>
      <c r="AUB188" s="5"/>
      <c r="AUC188" s="5"/>
      <c r="AUD188" s="5"/>
      <c r="AUE188" s="5"/>
      <c r="AUF188" s="5"/>
      <c r="AUG188" s="5"/>
      <c r="AUH188" s="5"/>
      <c r="AUI188" s="5"/>
      <c r="AUJ188" s="5"/>
      <c r="AUK188" s="5"/>
      <c r="AUL188" s="5"/>
      <c r="AUM188" s="5"/>
      <c r="AUN188" s="5"/>
      <c r="AUO188" s="5"/>
      <c r="AUP188" s="5"/>
      <c r="AUQ188" s="5"/>
      <c r="AUR188" s="5"/>
      <c r="AUS188" s="5"/>
      <c r="AUT188" s="5"/>
      <c r="AUU188" s="5"/>
      <c r="AUV188" s="5"/>
      <c r="AUW188" s="5"/>
      <c r="AUX188" s="5"/>
      <c r="AUY188" s="5"/>
      <c r="AUZ188" s="5"/>
      <c r="AVA188" s="5"/>
      <c r="AVB188" s="5"/>
      <c r="AVC188" s="5"/>
      <c r="AVD188" s="5"/>
      <c r="AVE188" s="5"/>
      <c r="AVF188" s="5"/>
      <c r="AVG188" s="5"/>
      <c r="AVH188" s="5"/>
      <c r="AVI188" s="5"/>
      <c r="AVJ188" s="5"/>
      <c r="AVK188" s="5"/>
      <c r="AVL188" s="5"/>
      <c r="AVM188" s="5"/>
      <c r="AVN188" s="5"/>
      <c r="AVO188" s="5"/>
      <c r="AVP188" s="5"/>
      <c r="AVQ188" s="5"/>
      <c r="AVR188" s="5"/>
      <c r="AVS188" s="5"/>
      <c r="AVT188" s="5"/>
      <c r="AVU188" s="5"/>
      <c r="AVV188" s="5"/>
      <c r="AVW188" s="5"/>
      <c r="AVX188" s="5"/>
      <c r="AVY188" s="5"/>
      <c r="AVZ188" s="5"/>
      <c r="AWA188" s="5"/>
      <c r="AWB188" s="5"/>
      <c r="AWC188" s="5"/>
      <c r="AWD188" s="5"/>
      <c r="AWE188" s="5"/>
      <c r="AWF188" s="5"/>
      <c r="AWG188" s="5"/>
      <c r="AWH188" s="5"/>
      <c r="AWI188" s="5"/>
      <c r="AWJ188" s="5"/>
      <c r="AWK188" s="5"/>
      <c r="AWL188" s="5"/>
      <c r="AWM188" s="5"/>
      <c r="AWN188" s="5"/>
      <c r="AWO188" s="5"/>
      <c r="AWP188" s="5"/>
      <c r="AWQ188" s="5"/>
      <c r="AWR188" s="5"/>
      <c r="AWS188" s="5"/>
      <c r="AWT188" s="5"/>
      <c r="AWU188" s="5"/>
      <c r="AWV188" s="5"/>
      <c r="AWW188" s="5"/>
      <c r="AWX188" s="5"/>
      <c r="AWY188" s="5"/>
      <c r="AWZ188" s="5"/>
      <c r="AXA188" s="5"/>
      <c r="AXB188" s="5"/>
      <c r="AXC188" s="5"/>
      <c r="AXD188" s="5"/>
      <c r="AXE188" s="5"/>
      <c r="AXF188" s="5"/>
      <c r="AXG188" s="5"/>
      <c r="AXH188" s="5"/>
      <c r="AXI188" s="5"/>
      <c r="AXJ188" s="5"/>
      <c r="AXK188" s="5"/>
      <c r="AXL188" s="5"/>
      <c r="AXM188" s="5"/>
      <c r="AXN188" s="5"/>
      <c r="AXO188" s="5"/>
      <c r="AXP188" s="5"/>
      <c r="AXQ188" s="5"/>
      <c r="AXR188" s="5"/>
      <c r="AXS188" s="5"/>
      <c r="AXT188" s="5"/>
      <c r="AXU188" s="5"/>
      <c r="AXV188" s="5"/>
      <c r="AXW188" s="5"/>
      <c r="AXX188" s="5"/>
      <c r="AXY188" s="5"/>
      <c r="AXZ188" s="5"/>
      <c r="AYA188" s="5"/>
      <c r="AYB188" s="5"/>
      <c r="AYC188" s="5"/>
      <c r="AYD188" s="5"/>
      <c r="AYE188" s="5"/>
      <c r="AYF188" s="5"/>
      <c r="AYG188" s="5"/>
      <c r="AYH188" s="5"/>
      <c r="AYI188" s="5"/>
      <c r="AYJ188" s="5"/>
      <c r="AYK188" s="5"/>
      <c r="AYL188" s="5"/>
      <c r="AYM188" s="5"/>
      <c r="AYN188" s="5"/>
      <c r="AYO188" s="5"/>
      <c r="AYP188" s="5"/>
      <c r="AYQ188" s="5"/>
      <c r="AYR188" s="5"/>
      <c r="AYS188" s="5"/>
      <c r="AYT188" s="5"/>
      <c r="AYU188" s="5"/>
      <c r="AYV188" s="5"/>
      <c r="AYW188" s="5"/>
      <c r="AYX188" s="5"/>
      <c r="AYY188" s="5"/>
      <c r="AYZ188" s="5"/>
      <c r="AZA188" s="5"/>
      <c r="AZB188" s="5"/>
      <c r="AZC188" s="5"/>
      <c r="AZD188" s="5"/>
      <c r="AZE188" s="5"/>
      <c r="AZF188" s="5"/>
      <c r="AZG188" s="5"/>
      <c r="AZH188" s="5"/>
      <c r="AZI188" s="5"/>
      <c r="AZJ188" s="5"/>
      <c r="AZK188" s="5"/>
      <c r="AZL188" s="5"/>
      <c r="AZM188" s="5"/>
      <c r="AZN188" s="5"/>
      <c r="AZO188" s="5"/>
      <c r="AZP188" s="5"/>
      <c r="AZQ188" s="5"/>
      <c r="AZR188" s="5"/>
      <c r="AZS188" s="5"/>
      <c r="AZT188" s="5"/>
      <c r="AZU188" s="5"/>
      <c r="AZV188" s="5"/>
      <c r="AZW188" s="5"/>
      <c r="AZX188" s="5"/>
      <c r="AZY188" s="5"/>
      <c r="AZZ188" s="5"/>
      <c r="BAA188" s="5"/>
      <c r="BAB188" s="5"/>
      <c r="BAC188" s="5"/>
      <c r="BAD188" s="5"/>
      <c r="BAE188" s="5"/>
      <c r="BAF188" s="5"/>
      <c r="BAG188" s="5"/>
      <c r="BAH188" s="5"/>
      <c r="BAI188" s="5"/>
      <c r="BAJ188" s="5"/>
      <c r="BAK188" s="5"/>
      <c r="BAL188" s="5"/>
      <c r="BAM188" s="5"/>
      <c r="BAN188" s="5"/>
      <c r="BAO188" s="5"/>
      <c r="BAP188" s="5"/>
      <c r="BAQ188" s="5"/>
      <c r="BAR188" s="5"/>
      <c r="BAS188" s="5"/>
      <c r="BAT188" s="5"/>
      <c r="BAU188" s="5"/>
      <c r="BAV188" s="5"/>
      <c r="BAW188" s="5"/>
      <c r="BAX188" s="5"/>
      <c r="BAY188" s="5"/>
      <c r="BAZ188" s="5"/>
      <c r="BBA188" s="5"/>
      <c r="BBB188" s="5"/>
      <c r="BBC188" s="5"/>
      <c r="BBD188" s="5"/>
      <c r="BBE188" s="5"/>
      <c r="BBF188" s="5"/>
      <c r="BBG188" s="5"/>
      <c r="BBH188" s="5"/>
      <c r="BBI188" s="5"/>
      <c r="BBJ188" s="5"/>
      <c r="BBK188" s="5"/>
      <c r="BBL188" s="5"/>
      <c r="BBM188" s="5"/>
      <c r="BBN188" s="5"/>
      <c r="BBO188" s="5"/>
      <c r="BBP188" s="5"/>
      <c r="BBQ188" s="5"/>
      <c r="BBR188" s="5"/>
      <c r="BBS188" s="5"/>
      <c r="BBT188" s="5"/>
      <c r="BBU188" s="5"/>
      <c r="BBV188" s="5"/>
      <c r="BBW188" s="5"/>
      <c r="BBX188" s="5"/>
      <c r="BBY188" s="5"/>
      <c r="BBZ188" s="5"/>
      <c r="BCA188" s="5"/>
      <c r="BCB188" s="5"/>
      <c r="BCC188" s="5"/>
      <c r="BCD188" s="5"/>
      <c r="BCE188" s="5"/>
      <c r="BCF188" s="5"/>
      <c r="BCG188" s="5"/>
      <c r="BCH188" s="5"/>
      <c r="BCI188" s="5"/>
      <c r="BCJ188" s="5"/>
      <c r="BCK188" s="5"/>
      <c r="BCL188" s="5"/>
      <c r="BCM188" s="5"/>
      <c r="BCN188" s="5"/>
      <c r="BCO188" s="5"/>
      <c r="BCP188" s="5"/>
      <c r="BCQ188" s="5"/>
      <c r="BCR188" s="5"/>
      <c r="BCS188" s="5"/>
      <c r="BCT188" s="5"/>
      <c r="BCU188" s="5"/>
      <c r="BCV188" s="5"/>
      <c r="BCW188" s="5"/>
      <c r="BCX188" s="5"/>
      <c r="BCY188" s="5"/>
      <c r="BCZ188" s="5"/>
      <c r="BDA188" s="5"/>
      <c r="BDB188" s="5"/>
      <c r="BDC188" s="5"/>
      <c r="BDD188" s="5"/>
      <c r="BDE188" s="5"/>
      <c r="BDF188" s="5"/>
      <c r="BDG188" s="5"/>
      <c r="BDH188" s="5"/>
      <c r="BDI188" s="5"/>
      <c r="BDJ188" s="5"/>
      <c r="BDK188" s="5"/>
      <c r="BDL188" s="5"/>
      <c r="BDM188" s="5"/>
      <c r="BDN188" s="5"/>
      <c r="BDO188" s="5"/>
      <c r="BDP188" s="5"/>
      <c r="BDQ188" s="5"/>
      <c r="BDR188" s="5"/>
      <c r="BDS188" s="5"/>
      <c r="BDT188" s="5"/>
      <c r="BDU188" s="5"/>
    </row>
    <row r="189" spans="1:1477" s="117" customFormat="1" ht="24" customHeight="1" thickTop="1">
      <c r="A189" s="131"/>
      <c r="B189" s="260" t="s">
        <v>905</v>
      </c>
      <c r="C189" s="261"/>
      <c r="D189" s="262"/>
      <c r="E189" s="199"/>
      <c r="F189" s="118"/>
      <c r="G189" s="159">
        <f>IF(B178="","",ROWS(B178:B188)-1)</f>
        <v>10</v>
      </c>
      <c r="H189" s="117">
        <f>SUM(H178:H188)</f>
        <v>36</v>
      </c>
      <c r="I189" s="117">
        <f>SUM(I178:I188)</f>
        <v>50</v>
      </c>
      <c r="J189" s="117">
        <f>SUM(J178:J188)</f>
        <v>2829</v>
      </c>
      <c r="K189" s="117">
        <f>SUM(K178:K188)</f>
        <v>4745</v>
      </c>
      <c r="L189" s="117">
        <f>SUM(L178:L188)</f>
        <v>4725</v>
      </c>
      <c r="M189" s="142">
        <f>IF(G189="",0,N189/G189)</f>
        <v>0.9</v>
      </c>
      <c r="N189" s="117">
        <f t="shared" ref="N189:Y189" si="64">SUM(N178:N188)</f>
        <v>9</v>
      </c>
      <c r="O189" s="117">
        <f t="shared" si="64"/>
        <v>20</v>
      </c>
      <c r="P189" s="120">
        <f t="shared" si="64"/>
        <v>3</v>
      </c>
      <c r="Q189" s="120">
        <f t="shared" si="64"/>
        <v>0</v>
      </c>
      <c r="R189" s="117">
        <f t="shared" si="64"/>
        <v>1393</v>
      </c>
      <c r="S189" s="117">
        <f t="shared" si="64"/>
        <v>523</v>
      </c>
      <c r="T189" s="121">
        <f t="shared" si="64"/>
        <v>118758185</v>
      </c>
      <c r="U189" s="121">
        <f t="shared" si="64"/>
        <v>745958</v>
      </c>
      <c r="V189" s="121">
        <f t="shared" si="64"/>
        <v>118012227</v>
      </c>
      <c r="W189" s="121">
        <f t="shared" si="64"/>
        <v>131190034</v>
      </c>
      <c r="X189" s="121">
        <f t="shared" si="64"/>
        <v>133668326</v>
      </c>
      <c r="Y189" s="121">
        <f t="shared" si="64"/>
        <v>0</v>
      </c>
      <c r="Z189" s="121">
        <f>SUM(Z178:Z188)</f>
        <v>0</v>
      </c>
      <c r="AA189" s="121">
        <f>SUM(AA178:AA188)</f>
        <v>0</v>
      </c>
      <c r="AB189" s="121">
        <f>SUM(AB178:AB188)</f>
        <v>133668326</v>
      </c>
      <c r="AC189" s="121">
        <f>SUM(AC178:AC188)</f>
        <v>136957269</v>
      </c>
      <c r="AD189" s="142">
        <f>IF(G189="",0,AE189/G189)</f>
        <v>0.7</v>
      </c>
      <c r="AE189" s="146">
        <f t="shared" ref="AE189:CM189" si="65">SUM(AE178:AE188)</f>
        <v>7</v>
      </c>
      <c r="AF189" s="121">
        <f t="shared" si="65"/>
        <v>3592076</v>
      </c>
      <c r="AG189" s="121">
        <f t="shared" si="65"/>
        <v>12282948</v>
      </c>
      <c r="AH189" s="122">
        <f t="shared" si="65"/>
        <v>822</v>
      </c>
      <c r="AI189" s="122">
        <f t="shared" si="65"/>
        <v>571</v>
      </c>
      <c r="AJ189" s="122">
        <f t="shared" si="65"/>
        <v>0</v>
      </c>
      <c r="AK189" s="122">
        <f t="shared" si="65"/>
        <v>57</v>
      </c>
      <c r="AL189" s="121">
        <f t="shared" si="65"/>
        <v>1392541</v>
      </c>
      <c r="AM189" s="121">
        <f t="shared" si="65"/>
        <v>82152</v>
      </c>
      <c r="AN189" s="122">
        <f t="shared" si="65"/>
        <v>0</v>
      </c>
      <c r="AO189" s="122">
        <f t="shared" si="65"/>
        <v>113</v>
      </c>
      <c r="AP189" s="121">
        <f t="shared" si="65"/>
        <v>4004091</v>
      </c>
      <c r="AQ189" s="121">
        <f t="shared" si="65"/>
        <v>1534190</v>
      </c>
      <c r="AR189" s="122">
        <f t="shared" si="65"/>
        <v>0</v>
      </c>
      <c r="AS189" s="122">
        <f t="shared" si="65"/>
        <v>0</v>
      </c>
      <c r="AT189" s="121">
        <f t="shared" si="65"/>
        <v>0</v>
      </c>
      <c r="AU189" s="121">
        <f t="shared" si="65"/>
        <v>0</v>
      </c>
      <c r="AV189" s="122">
        <f t="shared" si="65"/>
        <v>0</v>
      </c>
      <c r="AW189" s="122">
        <f t="shared" si="65"/>
        <v>0</v>
      </c>
      <c r="AX189" s="121">
        <f t="shared" si="65"/>
        <v>0</v>
      </c>
      <c r="AY189" s="121">
        <f t="shared" si="65"/>
        <v>0</v>
      </c>
      <c r="AZ189" s="122">
        <f t="shared" si="65"/>
        <v>0</v>
      </c>
      <c r="BA189" s="122">
        <f t="shared" si="65"/>
        <v>0</v>
      </c>
      <c r="BB189" s="121">
        <f t="shared" si="65"/>
        <v>0</v>
      </c>
      <c r="BC189" s="121">
        <f t="shared" si="65"/>
        <v>0</v>
      </c>
      <c r="BD189" s="122">
        <f t="shared" si="65"/>
        <v>0</v>
      </c>
      <c r="BE189" s="122">
        <f t="shared" si="65"/>
        <v>296</v>
      </c>
      <c r="BF189" s="121">
        <f t="shared" si="65"/>
        <v>374586</v>
      </c>
      <c r="BG189" s="121">
        <f t="shared" si="65"/>
        <v>0</v>
      </c>
      <c r="BH189" s="122">
        <f t="shared" si="65"/>
        <v>0</v>
      </c>
      <c r="BI189" s="122">
        <f t="shared" si="65"/>
        <v>42</v>
      </c>
      <c r="BJ189" s="121">
        <f t="shared" si="65"/>
        <v>158800</v>
      </c>
      <c r="BK189" s="121">
        <f t="shared" si="65"/>
        <v>0</v>
      </c>
      <c r="BL189" s="122">
        <f t="shared" si="65"/>
        <v>0</v>
      </c>
      <c r="BM189" s="122">
        <f t="shared" si="65"/>
        <v>0</v>
      </c>
      <c r="BN189" s="121">
        <f t="shared" si="65"/>
        <v>0</v>
      </c>
      <c r="BO189" s="121">
        <f t="shared" si="65"/>
        <v>0</v>
      </c>
      <c r="BP189" s="122">
        <f t="shared" si="65"/>
        <v>0</v>
      </c>
      <c r="BQ189" s="122">
        <f t="shared" si="65"/>
        <v>0</v>
      </c>
      <c r="BR189" s="121">
        <f t="shared" si="65"/>
        <v>208107</v>
      </c>
      <c r="BS189" s="121">
        <f t="shared" si="65"/>
        <v>0</v>
      </c>
      <c r="BT189" s="122">
        <f t="shared" si="65"/>
        <v>0</v>
      </c>
      <c r="BU189" s="122">
        <f t="shared" si="65"/>
        <v>0</v>
      </c>
      <c r="BV189" s="121">
        <f t="shared" si="65"/>
        <v>6200000</v>
      </c>
      <c r="BW189" s="121">
        <f t="shared" si="65"/>
        <v>0</v>
      </c>
      <c r="BX189" s="122">
        <f t="shared" si="65"/>
        <v>0</v>
      </c>
      <c r="BY189" s="122">
        <f t="shared" si="65"/>
        <v>36</v>
      </c>
      <c r="BZ189" s="121">
        <f t="shared" si="65"/>
        <v>207976</v>
      </c>
      <c r="CA189" s="121">
        <f t="shared" si="65"/>
        <v>207976</v>
      </c>
      <c r="CB189" s="122">
        <f t="shared" si="65"/>
        <v>0</v>
      </c>
      <c r="CC189" s="122">
        <f t="shared" si="65"/>
        <v>0</v>
      </c>
      <c r="CD189" s="121">
        <f t="shared" si="65"/>
        <v>0</v>
      </c>
      <c r="CE189" s="121">
        <f t="shared" si="65"/>
        <v>0</v>
      </c>
      <c r="CF189" s="122">
        <f t="shared" si="65"/>
        <v>0</v>
      </c>
      <c r="CG189" s="122">
        <f t="shared" si="65"/>
        <v>0</v>
      </c>
      <c r="CH189" s="121">
        <f t="shared" si="65"/>
        <v>-106929</v>
      </c>
      <c r="CI189" s="121">
        <f t="shared" si="65"/>
        <v>0</v>
      </c>
      <c r="CJ189" s="122">
        <f t="shared" si="65"/>
        <v>0</v>
      </c>
      <c r="CK189" s="122">
        <f t="shared" si="65"/>
        <v>544</v>
      </c>
      <c r="CL189" s="121">
        <f t="shared" si="65"/>
        <v>12439169</v>
      </c>
      <c r="CM189" s="121">
        <f t="shared" si="65"/>
        <v>1824317</v>
      </c>
      <c r="CN189" s="123"/>
      <c r="CO189" s="123"/>
      <c r="CP189" s="123"/>
      <c r="CQ189" s="123"/>
      <c r="CR189" s="123"/>
      <c r="CS189" s="123"/>
      <c r="CT189" s="119"/>
      <c r="CU189" s="118"/>
      <c r="CV189" s="118"/>
      <c r="CW189" s="119"/>
      <c r="CX189" s="119"/>
      <c r="CY189" s="118"/>
      <c r="CZ189" s="118"/>
      <c r="DA189" s="118"/>
      <c r="DB189" s="121"/>
      <c r="DC189" s="123"/>
      <c r="DD189" s="210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  <c r="XK189" s="6"/>
      <c r="XL189" s="6"/>
      <c r="XM189" s="6"/>
      <c r="XN189" s="6"/>
      <c r="XO189" s="6"/>
      <c r="XP189" s="6"/>
      <c r="XQ189" s="6"/>
      <c r="XR189" s="6"/>
      <c r="XS189" s="6"/>
      <c r="XT189" s="6"/>
      <c r="XU189" s="6"/>
      <c r="XV189" s="6"/>
      <c r="XW189" s="6"/>
      <c r="XX189" s="6"/>
      <c r="XY189" s="6"/>
      <c r="XZ189" s="6"/>
      <c r="YA189" s="6"/>
      <c r="YB189" s="6"/>
      <c r="YC189" s="6"/>
      <c r="YD189" s="6"/>
      <c r="YE189" s="6"/>
      <c r="YF189" s="6"/>
      <c r="YG189" s="6"/>
      <c r="YH189" s="6"/>
      <c r="YI189" s="6"/>
      <c r="YJ189" s="6"/>
      <c r="YK189" s="6"/>
      <c r="YL189" s="6"/>
      <c r="YM189" s="6"/>
      <c r="YN189" s="6"/>
      <c r="YO189" s="6"/>
      <c r="YP189" s="6"/>
      <c r="YQ189" s="6"/>
      <c r="YR189" s="6"/>
      <c r="YS189" s="6"/>
      <c r="YT189" s="6"/>
      <c r="YU189" s="6"/>
      <c r="YV189" s="6"/>
      <c r="YW189" s="6"/>
      <c r="YX189" s="6"/>
      <c r="YY189" s="6"/>
      <c r="YZ189" s="6"/>
      <c r="ZA189" s="6"/>
      <c r="ZB189" s="6"/>
      <c r="ZC189" s="6"/>
      <c r="ZD189" s="6"/>
      <c r="ZE189" s="6"/>
      <c r="ZF189" s="6"/>
      <c r="ZG189" s="6"/>
      <c r="ZH189" s="6"/>
      <c r="ZI189" s="6"/>
      <c r="ZJ189" s="6"/>
      <c r="ZK189" s="6"/>
      <c r="ZL189" s="6"/>
      <c r="ZM189" s="6"/>
      <c r="ZN189" s="6"/>
      <c r="ZO189" s="6"/>
      <c r="ZP189" s="6"/>
      <c r="ZQ189" s="6"/>
      <c r="ZR189" s="6"/>
      <c r="ZS189" s="6"/>
      <c r="ZT189" s="6"/>
      <c r="ZU189" s="6"/>
      <c r="ZV189" s="6"/>
      <c r="ZW189" s="6"/>
      <c r="ZX189" s="6"/>
      <c r="ZY189" s="6"/>
      <c r="ZZ189" s="6"/>
      <c r="AAA189" s="6"/>
      <c r="AAB189" s="6"/>
      <c r="AAC189" s="6"/>
      <c r="AAD189" s="6"/>
      <c r="AAE189" s="6"/>
      <c r="AAF189" s="6"/>
      <c r="AAG189" s="6"/>
      <c r="AAH189" s="6"/>
      <c r="AAI189" s="6"/>
      <c r="AAJ189" s="6"/>
      <c r="AAK189" s="6"/>
      <c r="AAL189" s="6"/>
      <c r="AAM189" s="6"/>
      <c r="AAN189" s="6"/>
      <c r="AAO189" s="6"/>
      <c r="AAP189" s="6"/>
      <c r="AAQ189" s="6"/>
      <c r="AAR189" s="6"/>
      <c r="AAS189" s="6"/>
      <c r="AAT189" s="6"/>
      <c r="AAU189" s="6"/>
      <c r="AAV189" s="6"/>
      <c r="AAW189" s="6"/>
      <c r="AAX189" s="6"/>
      <c r="AAY189" s="6"/>
      <c r="AAZ189" s="6"/>
      <c r="ABA189" s="6"/>
      <c r="ABB189" s="6"/>
      <c r="ABC189" s="6"/>
      <c r="ABD189" s="6"/>
      <c r="ABE189" s="6"/>
      <c r="ABF189" s="6"/>
      <c r="ABG189" s="6"/>
      <c r="ABH189" s="6"/>
      <c r="ABI189" s="6"/>
      <c r="ABJ189" s="6"/>
      <c r="ABK189" s="6"/>
      <c r="ABL189" s="6"/>
      <c r="ABM189" s="6"/>
      <c r="ABN189" s="6"/>
      <c r="ABO189" s="6"/>
      <c r="ABP189" s="6"/>
      <c r="ABQ189" s="6"/>
      <c r="ABR189" s="6"/>
      <c r="ABS189" s="6"/>
      <c r="ABT189" s="6"/>
      <c r="ABU189" s="6"/>
      <c r="ABV189" s="6"/>
      <c r="ABW189" s="6"/>
      <c r="ABX189" s="6"/>
      <c r="ABY189" s="6"/>
      <c r="ABZ189" s="6"/>
      <c r="ACA189" s="6"/>
      <c r="ACB189" s="6"/>
      <c r="ACC189" s="6"/>
      <c r="ACD189" s="6"/>
      <c r="ACE189" s="6"/>
      <c r="ACF189" s="6"/>
      <c r="ACG189" s="6"/>
      <c r="ACH189" s="6"/>
      <c r="ACI189" s="6"/>
      <c r="ACJ189" s="6"/>
      <c r="ACK189" s="6"/>
      <c r="ACL189" s="6"/>
      <c r="ACM189" s="6"/>
      <c r="ACN189" s="6"/>
      <c r="ACO189" s="6"/>
      <c r="ACP189" s="6"/>
      <c r="ACQ189" s="6"/>
      <c r="ACR189" s="6"/>
      <c r="ACS189" s="6"/>
      <c r="ACT189" s="6"/>
      <c r="ACU189" s="6"/>
      <c r="ACV189" s="6"/>
      <c r="ACW189" s="6"/>
      <c r="ACX189" s="6"/>
      <c r="ACY189" s="6"/>
      <c r="ACZ189" s="6"/>
      <c r="ADA189" s="6"/>
      <c r="ADB189" s="6"/>
      <c r="ADC189" s="6"/>
      <c r="ADD189" s="6"/>
      <c r="ADE189" s="6"/>
      <c r="ADF189" s="6"/>
      <c r="ADG189" s="6"/>
      <c r="ADH189" s="6"/>
      <c r="ADI189" s="6"/>
      <c r="ADJ189" s="6"/>
      <c r="ADK189" s="6"/>
      <c r="ADL189" s="6"/>
      <c r="ADM189" s="6"/>
      <c r="ADN189" s="6"/>
      <c r="ADO189" s="6"/>
      <c r="ADP189" s="6"/>
      <c r="ADQ189" s="6"/>
      <c r="ADR189" s="6"/>
      <c r="ADS189" s="6"/>
      <c r="ADT189" s="6"/>
      <c r="ADU189" s="6"/>
      <c r="ADV189" s="6"/>
      <c r="ADW189" s="6"/>
      <c r="ADX189" s="6"/>
      <c r="ADY189" s="6"/>
      <c r="ADZ189" s="6"/>
      <c r="AEA189" s="6"/>
      <c r="AEB189" s="6"/>
      <c r="AEC189" s="6"/>
      <c r="AED189" s="6"/>
      <c r="AEE189" s="6"/>
      <c r="AEF189" s="6"/>
      <c r="AEG189" s="6"/>
      <c r="AEH189" s="6"/>
      <c r="AEI189" s="6"/>
      <c r="AEJ189" s="6"/>
      <c r="AEK189" s="6"/>
      <c r="AEL189" s="6"/>
      <c r="AEM189" s="6"/>
      <c r="AEN189" s="6"/>
      <c r="AEO189" s="6"/>
      <c r="AEP189" s="6"/>
      <c r="AEQ189" s="6"/>
      <c r="AER189" s="6"/>
      <c r="AES189" s="6"/>
      <c r="AET189" s="6"/>
      <c r="AEU189" s="6"/>
      <c r="AEV189" s="6"/>
      <c r="AEW189" s="6"/>
      <c r="AEX189" s="6"/>
      <c r="AEY189" s="6"/>
      <c r="AEZ189" s="6"/>
      <c r="AFA189" s="6"/>
      <c r="AFB189" s="6"/>
      <c r="AFC189" s="6"/>
      <c r="AFD189" s="6"/>
      <c r="AFE189" s="6"/>
      <c r="AFF189" s="6"/>
      <c r="AFG189" s="6"/>
      <c r="AFH189" s="6"/>
      <c r="AFI189" s="6"/>
      <c r="AFJ189" s="6"/>
      <c r="AFK189" s="6"/>
      <c r="AFL189" s="6"/>
      <c r="AFM189" s="6"/>
      <c r="AFN189" s="6"/>
      <c r="AFO189" s="6"/>
      <c r="AFP189" s="6"/>
      <c r="AFQ189" s="6"/>
      <c r="AFR189" s="6"/>
      <c r="AFS189" s="6"/>
      <c r="AFT189" s="6"/>
      <c r="AFU189" s="6"/>
      <c r="AFV189" s="6"/>
      <c r="AFW189" s="6"/>
      <c r="AFX189" s="6"/>
      <c r="AFY189" s="6"/>
      <c r="AFZ189" s="6"/>
      <c r="AGA189" s="6"/>
      <c r="AGB189" s="6"/>
      <c r="AGC189" s="6"/>
      <c r="AGD189" s="6"/>
      <c r="AGE189" s="6"/>
      <c r="AGF189" s="6"/>
      <c r="AGG189" s="6"/>
      <c r="AGH189" s="6"/>
      <c r="AGI189" s="6"/>
      <c r="AGJ189" s="6"/>
      <c r="AGK189" s="6"/>
      <c r="AGL189" s="6"/>
      <c r="AGM189" s="6"/>
      <c r="AGN189" s="6"/>
      <c r="AGO189" s="6"/>
      <c r="AGP189" s="6"/>
      <c r="AGQ189" s="6"/>
      <c r="AGR189" s="6"/>
      <c r="AGS189" s="6"/>
      <c r="AGT189" s="6"/>
      <c r="AGU189" s="6"/>
      <c r="AGV189" s="6"/>
      <c r="AGW189" s="6"/>
      <c r="AGX189" s="6"/>
      <c r="AGY189" s="6"/>
      <c r="AGZ189" s="6"/>
      <c r="AHA189" s="6"/>
      <c r="AHB189" s="6"/>
      <c r="AHC189" s="6"/>
      <c r="AHD189" s="6"/>
      <c r="AHE189" s="6"/>
      <c r="AHF189" s="6"/>
      <c r="AHG189" s="6"/>
      <c r="AHH189" s="6"/>
      <c r="AHI189" s="6"/>
      <c r="AHJ189" s="6"/>
      <c r="AHK189" s="6"/>
      <c r="AHL189" s="6"/>
      <c r="AHM189" s="6"/>
      <c r="AHN189" s="6"/>
      <c r="AHO189" s="6"/>
      <c r="AHP189" s="6"/>
      <c r="AHQ189" s="6"/>
      <c r="AHR189" s="6"/>
      <c r="AHS189" s="6"/>
      <c r="AHT189" s="6"/>
      <c r="AHU189" s="6"/>
      <c r="AHV189" s="6"/>
      <c r="AHW189" s="6"/>
      <c r="AHX189" s="6"/>
      <c r="AHY189" s="6"/>
      <c r="AHZ189" s="6"/>
      <c r="AIA189" s="6"/>
      <c r="AIB189" s="6"/>
      <c r="AIC189" s="6"/>
      <c r="AID189" s="6"/>
      <c r="AIE189" s="6"/>
      <c r="AIF189" s="6"/>
      <c r="AIG189" s="6"/>
      <c r="AIH189" s="6"/>
      <c r="AII189" s="6"/>
      <c r="AIJ189" s="6"/>
      <c r="AIK189" s="6"/>
      <c r="AIL189" s="6"/>
      <c r="AIM189" s="6"/>
      <c r="AIN189" s="6"/>
      <c r="AIO189" s="6"/>
      <c r="AIP189" s="6"/>
      <c r="AIQ189" s="6"/>
      <c r="AIR189" s="6"/>
      <c r="AIS189" s="6"/>
      <c r="AIT189" s="6"/>
      <c r="AIU189" s="6"/>
      <c r="AIV189" s="6"/>
      <c r="AIW189" s="6"/>
      <c r="AIX189" s="6"/>
      <c r="AIY189" s="6"/>
      <c r="AIZ189" s="6"/>
      <c r="AJA189" s="6"/>
      <c r="AJB189" s="6"/>
      <c r="AJC189" s="6"/>
      <c r="AJD189" s="6"/>
      <c r="AJE189" s="6"/>
      <c r="AJF189" s="6"/>
      <c r="AJG189" s="6"/>
      <c r="AJH189" s="6"/>
      <c r="AJI189" s="6"/>
      <c r="AJJ189" s="6"/>
      <c r="AJK189" s="6"/>
      <c r="AJL189" s="6"/>
      <c r="AJM189" s="6"/>
      <c r="AJN189" s="6"/>
      <c r="AJO189" s="6"/>
      <c r="AJP189" s="6"/>
      <c r="AJQ189" s="6"/>
      <c r="AJR189" s="6"/>
      <c r="AJS189" s="6"/>
      <c r="AJT189" s="6"/>
      <c r="AJU189" s="6"/>
      <c r="AJV189" s="6"/>
      <c r="AJW189" s="6"/>
      <c r="AJX189" s="6"/>
      <c r="AJY189" s="6"/>
      <c r="AJZ189" s="6"/>
      <c r="AKA189" s="6"/>
      <c r="AKB189" s="6"/>
      <c r="AKC189" s="6"/>
      <c r="AKD189" s="6"/>
      <c r="AKE189" s="6"/>
      <c r="AKF189" s="6"/>
      <c r="AKG189" s="6"/>
      <c r="AKH189" s="6"/>
      <c r="AKI189" s="6"/>
      <c r="AKJ189" s="6"/>
      <c r="AKK189" s="6"/>
      <c r="AKL189" s="6"/>
      <c r="AKM189" s="6"/>
      <c r="AKN189" s="6"/>
      <c r="AKO189" s="6"/>
      <c r="AKP189" s="6"/>
      <c r="AKQ189" s="6"/>
      <c r="AKR189" s="6"/>
      <c r="AKS189" s="6"/>
      <c r="AKT189" s="6"/>
      <c r="AKU189" s="6"/>
      <c r="AKV189" s="6"/>
      <c r="AKW189" s="6"/>
      <c r="AKX189" s="6"/>
      <c r="AKY189" s="6"/>
      <c r="AKZ189" s="6"/>
      <c r="ALA189" s="6"/>
      <c r="ALB189" s="6"/>
      <c r="ALC189" s="6"/>
      <c r="ALD189" s="6"/>
      <c r="ALE189" s="6"/>
      <c r="ALF189" s="6"/>
      <c r="ALG189" s="6"/>
      <c r="ALH189" s="6"/>
      <c r="ALI189" s="6"/>
      <c r="ALJ189" s="6"/>
      <c r="ALK189" s="6"/>
      <c r="ALL189" s="6"/>
      <c r="ALM189" s="6"/>
      <c r="ALN189" s="6"/>
      <c r="ALO189" s="6"/>
      <c r="ALP189" s="6"/>
      <c r="ALQ189" s="6"/>
      <c r="ALR189" s="6"/>
      <c r="ALS189" s="6"/>
      <c r="ALT189" s="6"/>
      <c r="ALU189" s="6"/>
      <c r="ALV189" s="6"/>
      <c r="ALW189" s="6"/>
      <c r="ALX189" s="6"/>
      <c r="ALY189" s="6"/>
      <c r="ALZ189" s="6"/>
      <c r="AMA189" s="6"/>
      <c r="AMB189" s="6"/>
      <c r="AMC189" s="6"/>
      <c r="AMD189" s="6"/>
      <c r="AME189" s="6"/>
      <c r="AMF189" s="6"/>
      <c r="AMG189" s="6"/>
      <c r="AMH189" s="6"/>
      <c r="AMI189" s="6"/>
      <c r="AMJ189" s="6"/>
      <c r="AMK189" s="6"/>
      <c r="AML189" s="6"/>
      <c r="AMM189" s="6"/>
      <c r="AMN189" s="6"/>
      <c r="AMO189" s="6"/>
      <c r="AMP189" s="6"/>
      <c r="AMQ189" s="6"/>
      <c r="AMR189" s="6"/>
      <c r="AMS189" s="6"/>
      <c r="AMT189" s="6"/>
      <c r="AMU189" s="6"/>
      <c r="AMV189" s="6"/>
      <c r="AMW189" s="6"/>
      <c r="AMX189" s="6"/>
      <c r="AMY189" s="6"/>
      <c r="AMZ189" s="6"/>
      <c r="ANA189" s="6"/>
      <c r="ANB189" s="6"/>
      <c r="ANC189" s="6"/>
      <c r="AND189" s="6"/>
      <c r="ANE189" s="6"/>
      <c r="ANF189" s="6"/>
      <c r="ANG189" s="6"/>
      <c r="ANH189" s="6"/>
      <c r="ANI189" s="6"/>
      <c r="ANJ189" s="6"/>
      <c r="ANK189" s="6"/>
      <c r="ANL189" s="6"/>
      <c r="ANM189" s="6"/>
      <c r="ANN189" s="6"/>
      <c r="ANO189" s="6"/>
      <c r="ANP189" s="6"/>
      <c r="ANQ189" s="6"/>
      <c r="ANR189" s="6"/>
      <c r="ANS189" s="6"/>
      <c r="ANT189" s="6"/>
      <c r="ANU189" s="6"/>
      <c r="ANV189" s="6"/>
      <c r="ANW189" s="6"/>
      <c r="ANX189" s="6"/>
      <c r="ANY189" s="6"/>
      <c r="ANZ189" s="6"/>
      <c r="AOA189" s="6"/>
      <c r="AOB189" s="6"/>
      <c r="AOC189" s="6"/>
      <c r="AOD189" s="6"/>
      <c r="AOE189" s="6"/>
      <c r="AOF189" s="6"/>
      <c r="AOG189" s="6"/>
      <c r="AOH189" s="6"/>
      <c r="AOI189" s="6"/>
      <c r="AOJ189" s="6"/>
      <c r="AOK189" s="6"/>
      <c r="AOL189" s="6"/>
      <c r="AOM189" s="6"/>
      <c r="AON189" s="6"/>
      <c r="AOO189" s="6"/>
      <c r="AOP189" s="6"/>
      <c r="AOQ189" s="6"/>
      <c r="AOR189" s="6"/>
      <c r="AOS189" s="6"/>
      <c r="AOT189" s="6"/>
      <c r="AOU189" s="6"/>
      <c r="AOV189" s="6"/>
      <c r="AOW189" s="6"/>
      <c r="AOX189" s="6"/>
      <c r="AOY189" s="6"/>
      <c r="AOZ189" s="6"/>
      <c r="APA189" s="6"/>
      <c r="APB189" s="6"/>
      <c r="APC189" s="6"/>
      <c r="APD189" s="6"/>
      <c r="APE189" s="6"/>
      <c r="APF189" s="6"/>
      <c r="APG189" s="6"/>
      <c r="APH189" s="6"/>
      <c r="API189" s="6"/>
      <c r="APJ189" s="6"/>
      <c r="APK189" s="6"/>
      <c r="APL189" s="6"/>
      <c r="APM189" s="6"/>
      <c r="APN189" s="6"/>
      <c r="APO189" s="6"/>
      <c r="APP189" s="6"/>
      <c r="APQ189" s="6"/>
      <c r="APR189" s="6"/>
      <c r="APS189" s="6"/>
      <c r="APT189" s="6"/>
      <c r="APU189" s="6"/>
      <c r="APV189" s="6"/>
      <c r="APW189" s="6"/>
      <c r="APX189" s="6"/>
      <c r="APY189" s="6"/>
      <c r="APZ189" s="6"/>
      <c r="AQA189" s="6"/>
      <c r="AQB189" s="6"/>
      <c r="AQC189" s="6"/>
      <c r="AQD189" s="6"/>
      <c r="AQE189" s="6"/>
      <c r="AQF189" s="6"/>
      <c r="AQG189" s="6"/>
      <c r="AQH189" s="6"/>
      <c r="AQI189" s="6"/>
      <c r="AQJ189" s="6"/>
      <c r="AQK189" s="6"/>
      <c r="AQL189" s="6"/>
      <c r="AQM189" s="6"/>
      <c r="AQN189" s="6"/>
      <c r="AQO189" s="6"/>
      <c r="AQP189" s="6"/>
      <c r="AQQ189" s="6"/>
      <c r="AQR189" s="6"/>
      <c r="AQS189" s="6"/>
      <c r="AQT189" s="6"/>
      <c r="AQU189" s="6"/>
      <c r="AQV189" s="6"/>
      <c r="AQW189" s="6"/>
      <c r="AQX189" s="6"/>
      <c r="AQY189" s="6"/>
      <c r="AQZ189" s="6"/>
      <c r="ARA189" s="6"/>
      <c r="ARB189" s="6"/>
      <c r="ARC189" s="6"/>
      <c r="ARD189" s="6"/>
      <c r="ARE189" s="6"/>
      <c r="ARF189" s="6"/>
      <c r="ARG189" s="6"/>
      <c r="ARH189" s="6"/>
      <c r="ARI189" s="6"/>
      <c r="ARJ189" s="6"/>
      <c r="ARK189" s="6"/>
      <c r="ARL189" s="6"/>
      <c r="ARM189" s="6"/>
      <c r="ARN189" s="6"/>
      <c r="ARO189" s="6"/>
      <c r="ARP189" s="6"/>
      <c r="ARQ189" s="6"/>
      <c r="ARR189" s="6"/>
      <c r="ARS189" s="6"/>
      <c r="ART189" s="6"/>
      <c r="ARU189" s="6"/>
      <c r="ARV189" s="6"/>
      <c r="ARW189" s="6"/>
      <c r="ARX189" s="6"/>
      <c r="ARY189" s="6"/>
      <c r="ARZ189" s="6"/>
      <c r="ASA189" s="6"/>
      <c r="ASB189" s="6"/>
      <c r="ASC189" s="6"/>
      <c r="ASD189" s="6"/>
      <c r="ASE189" s="6"/>
      <c r="ASF189" s="6"/>
      <c r="ASG189" s="6"/>
      <c r="ASH189" s="6"/>
      <c r="ASI189" s="6"/>
      <c r="ASJ189" s="6"/>
      <c r="ASK189" s="6"/>
      <c r="ASL189" s="6"/>
      <c r="ASM189" s="6"/>
      <c r="ASN189" s="6"/>
      <c r="ASO189" s="6"/>
      <c r="ASP189" s="6"/>
      <c r="ASQ189" s="6"/>
      <c r="ASR189" s="6"/>
      <c r="ASS189" s="6"/>
      <c r="AST189" s="6"/>
      <c r="ASU189" s="6"/>
      <c r="ASV189" s="6"/>
      <c r="ASW189" s="6"/>
      <c r="ASX189" s="6"/>
      <c r="ASY189" s="6"/>
      <c r="ASZ189" s="6"/>
      <c r="ATA189" s="6"/>
      <c r="ATB189" s="6"/>
      <c r="ATC189" s="6"/>
      <c r="ATD189" s="6"/>
      <c r="ATE189" s="6"/>
      <c r="ATF189" s="6"/>
      <c r="ATG189" s="6"/>
      <c r="ATH189" s="6"/>
      <c r="ATI189" s="6"/>
      <c r="ATJ189" s="6"/>
      <c r="ATK189" s="6"/>
      <c r="ATL189" s="6"/>
      <c r="ATM189" s="6"/>
      <c r="ATN189" s="6"/>
      <c r="ATO189" s="6"/>
      <c r="ATP189" s="6"/>
      <c r="ATQ189" s="6"/>
      <c r="ATR189" s="6"/>
      <c r="ATS189" s="6"/>
      <c r="ATT189" s="6"/>
      <c r="ATU189" s="6"/>
      <c r="ATV189" s="6"/>
      <c r="ATW189" s="6"/>
      <c r="ATX189" s="6"/>
      <c r="ATY189" s="6"/>
      <c r="ATZ189" s="6"/>
      <c r="AUA189" s="6"/>
      <c r="AUB189" s="6"/>
      <c r="AUC189" s="6"/>
      <c r="AUD189" s="6"/>
      <c r="AUE189" s="6"/>
      <c r="AUF189" s="6"/>
      <c r="AUG189" s="6"/>
      <c r="AUH189" s="6"/>
      <c r="AUI189" s="6"/>
      <c r="AUJ189" s="6"/>
      <c r="AUK189" s="6"/>
      <c r="AUL189" s="6"/>
      <c r="AUM189" s="6"/>
      <c r="AUN189" s="6"/>
      <c r="AUO189" s="6"/>
      <c r="AUP189" s="6"/>
      <c r="AUQ189" s="6"/>
      <c r="AUR189" s="6"/>
      <c r="AUS189" s="6"/>
      <c r="AUT189" s="6"/>
      <c r="AUU189" s="6"/>
      <c r="AUV189" s="6"/>
      <c r="AUW189" s="6"/>
      <c r="AUX189" s="6"/>
      <c r="AUY189" s="6"/>
      <c r="AUZ189" s="6"/>
      <c r="AVA189" s="6"/>
      <c r="AVB189" s="6"/>
      <c r="AVC189" s="6"/>
      <c r="AVD189" s="6"/>
      <c r="AVE189" s="6"/>
      <c r="AVF189" s="6"/>
      <c r="AVG189" s="6"/>
      <c r="AVH189" s="6"/>
      <c r="AVI189" s="6"/>
      <c r="AVJ189" s="6"/>
      <c r="AVK189" s="6"/>
      <c r="AVL189" s="6"/>
      <c r="AVM189" s="6"/>
      <c r="AVN189" s="6"/>
      <c r="AVO189" s="6"/>
      <c r="AVP189" s="6"/>
      <c r="AVQ189" s="6"/>
      <c r="AVR189" s="6"/>
      <c r="AVS189" s="6"/>
      <c r="AVT189" s="6"/>
      <c r="AVU189" s="6"/>
      <c r="AVV189" s="6"/>
      <c r="AVW189" s="6"/>
      <c r="AVX189" s="6"/>
      <c r="AVY189" s="6"/>
      <c r="AVZ189" s="6"/>
      <c r="AWA189" s="6"/>
      <c r="AWB189" s="6"/>
      <c r="AWC189" s="6"/>
      <c r="AWD189" s="6"/>
      <c r="AWE189" s="6"/>
      <c r="AWF189" s="6"/>
      <c r="AWG189" s="6"/>
      <c r="AWH189" s="6"/>
      <c r="AWI189" s="6"/>
      <c r="AWJ189" s="6"/>
      <c r="AWK189" s="6"/>
      <c r="AWL189" s="6"/>
      <c r="AWM189" s="6"/>
      <c r="AWN189" s="6"/>
      <c r="AWO189" s="6"/>
      <c r="AWP189" s="6"/>
      <c r="AWQ189" s="6"/>
      <c r="AWR189" s="6"/>
      <c r="AWS189" s="6"/>
      <c r="AWT189" s="6"/>
      <c r="AWU189" s="6"/>
      <c r="AWV189" s="6"/>
      <c r="AWW189" s="6"/>
      <c r="AWX189" s="6"/>
      <c r="AWY189" s="6"/>
      <c r="AWZ189" s="6"/>
      <c r="AXA189" s="6"/>
      <c r="AXB189" s="6"/>
      <c r="AXC189" s="6"/>
      <c r="AXD189" s="6"/>
      <c r="AXE189" s="6"/>
      <c r="AXF189" s="6"/>
      <c r="AXG189" s="6"/>
      <c r="AXH189" s="6"/>
      <c r="AXI189" s="6"/>
      <c r="AXJ189" s="6"/>
      <c r="AXK189" s="6"/>
      <c r="AXL189" s="6"/>
      <c r="AXM189" s="6"/>
      <c r="AXN189" s="6"/>
      <c r="AXO189" s="6"/>
      <c r="AXP189" s="6"/>
      <c r="AXQ189" s="6"/>
      <c r="AXR189" s="6"/>
      <c r="AXS189" s="6"/>
      <c r="AXT189" s="6"/>
      <c r="AXU189" s="6"/>
      <c r="AXV189" s="6"/>
      <c r="AXW189" s="6"/>
      <c r="AXX189" s="6"/>
      <c r="AXY189" s="6"/>
      <c r="AXZ189" s="6"/>
      <c r="AYA189" s="6"/>
      <c r="AYB189" s="6"/>
      <c r="AYC189" s="6"/>
      <c r="AYD189" s="6"/>
      <c r="AYE189" s="6"/>
      <c r="AYF189" s="6"/>
      <c r="AYG189" s="6"/>
      <c r="AYH189" s="6"/>
      <c r="AYI189" s="6"/>
      <c r="AYJ189" s="6"/>
      <c r="AYK189" s="6"/>
      <c r="AYL189" s="6"/>
      <c r="AYM189" s="6"/>
      <c r="AYN189" s="6"/>
      <c r="AYO189" s="6"/>
      <c r="AYP189" s="6"/>
      <c r="AYQ189" s="6"/>
      <c r="AYR189" s="6"/>
      <c r="AYS189" s="6"/>
      <c r="AYT189" s="6"/>
      <c r="AYU189" s="6"/>
      <c r="AYV189" s="6"/>
      <c r="AYW189" s="6"/>
      <c r="AYX189" s="6"/>
      <c r="AYY189" s="6"/>
      <c r="AYZ189" s="6"/>
      <c r="AZA189" s="6"/>
      <c r="AZB189" s="6"/>
      <c r="AZC189" s="6"/>
      <c r="AZD189" s="6"/>
      <c r="AZE189" s="6"/>
      <c r="AZF189" s="6"/>
      <c r="AZG189" s="6"/>
      <c r="AZH189" s="6"/>
      <c r="AZI189" s="6"/>
      <c r="AZJ189" s="6"/>
      <c r="AZK189" s="6"/>
      <c r="AZL189" s="6"/>
      <c r="AZM189" s="6"/>
      <c r="AZN189" s="6"/>
      <c r="AZO189" s="6"/>
      <c r="AZP189" s="6"/>
      <c r="AZQ189" s="6"/>
      <c r="AZR189" s="6"/>
      <c r="AZS189" s="6"/>
      <c r="AZT189" s="6"/>
      <c r="AZU189" s="6"/>
      <c r="AZV189" s="6"/>
      <c r="AZW189" s="6"/>
      <c r="AZX189" s="6"/>
      <c r="AZY189" s="6"/>
      <c r="AZZ189" s="6"/>
      <c r="BAA189" s="6"/>
      <c r="BAB189" s="6"/>
      <c r="BAC189" s="6"/>
      <c r="BAD189" s="6"/>
      <c r="BAE189" s="6"/>
      <c r="BAF189" s="6"/>
      <c r="BAG189" s="6"/>
      <c r="BAH189" s="6"/>
      <c r="BAI189" s="6"/>
      <c r="BAJ189" s="6"/>
      <c r="BAK189" s="6"/>
      <c r="BAL189" s="6"/>
      <c r="BAM189" s="6"/>
      <c r="BAN189" s="6"/>
      <c r="BAO189" s="6"/>
      <c r="BAP189" s="6"/>
      <c r="BAQ189" s="6"/>
      <c r="BAR189" s="6"/>
      <c r="BAS189" s="6"/>
      <c r="BAT189" s="6"/>
      <c r="BAU189" s="6"/>
      <c r="BAV189" s="6"/>
      <c r="BAW189" s="6"/>
      <c r="BAX189" s="6"/>
      <c r="BAY189" s="6"/>
      <c r="BAZ189" s="6"/>
      <c r="BBA189" s="6"/>
      <c r="BBB189" s="6"/>
      <c r="BBC189" s="6"/>
      <c r="BBD189" s="6"/>
      <c r="BBE189" s="6"/>
      <c r="BBF189" s="6"/>
      <c r="BBG189" s="6"/>
      <c r="BBH189" s="6"/>
      <c r="BBI189" s="6"/>
      <c r="BBJ189" s="6"/>
      <c r="BBK189" s="6"/>
      <c r="BBL189" s="6"/>
      <c r="BBM189" s="6"/>
      <c r="BBN189" s="6"/>
      <c r="BBO189" s="6"/>
      <c r="BBP189" s="6"/>
      <c r="BBQ189" s="6"/>
      <c r="BBR189" s="6"/>
      <c r="BBS189" s="6"/>
      <c r="BBT189" s="6"/>
      <c r="BBU189" s="6"/>
      <c r="BBV189" s="6"/>
      <c r="BBW189" s="6"/>
      <c r="BBX189" s="6"/>
      <c r="BBY189" s="6"/>
      <c r="BBZ189" s="6"/>
      <c r="BCA189" s="6"/>
      <c r="BCB189" s="6"/>
      <c r="BCC189" s="6"/>
      <c r="BCD189" s="6"/>
      <c r="BCE189" s="6"/>
      <c r="BCF189" s="6"/>
      <c r="BCG189" s="6"/>
      <c r="BCH189" s="6"/>
      <c r="BCI189" s="6"/>
      <c r="BCJ189" s="6"/>
      <c r="BCK189" s="6"/>
      <c r="BCL189" s="6"/>
      <c r="BCM189" s="6"/>
      <c r="BCN189" s="6"/>
      <c r="BCO189" s="6"/>
      <c r="BCP189" s="6"/>
      <c r="BCQ189" s="6"/>
      <c r="BCR189" s="6"/>
      <c r="BCS189" s="6"/>
      <c r="BCT189" s="6"/>
      <c r="BCU189" s="6"/>
      <c r="BCV189" s="6"/>
      <c r="BCW189" s="6"/>
      <c r="BCX189" s="6"/>
      <c r="BCY189" s="6"/>
      <c r="BCZ189" s="6"/>
      <c r="BDA189" s="6"/>
      <c r="BDB189" s="6"/>
      <c r="BDC189" s="6"/>
      <c r="BDD189" s="6"/>
      <c r="BDE189" s="6"/>
      <c r="BDF189" s="6"/>
      <c r="BDG189" s="6"/>
      <c r="BDH189" s="6"/>
      <c r="BDI189" s="6"/>
      <c r="BDJ189" s="6"/>
      <c r="BDK189" s="6"/>
      <c r="BDL189" s="6"/>
      <c r="BDM189" s="6"/>
      <c r="BDN189" s="6"/>
      <c r="BDO189" s="6"/>
      <c r="BDP189" s="6"/>
      <c r="BDQ189" s="6"/>
      <c r="BDR189" s="6"/>
      <c r="BDS189" s="6"/>
      <c r="BDT189" s="6"/>
      <c r="BDU189" s="6"/>
    </row>
    <row r="190" spans="1:1477" s="69" customFormat="1">
      <c r="B190" s="67" t="s">
        <v>4</v>
      </c>
      <c r="C190" s="67" t="s">
        <v>353</v>
      </c>
      <c r="D190" s="67" t="s">
        <v>354</v>
      </c>
      <c r="E190" s="194">
        <v>44748</v>
      </c>
      <c r="F190" s="67" t="s">
        <v>825</v>
      </c>
      <c r="G190" s="158" t="s">
        <v>827</v>
      </c>
      <c r="H190" s="187">
        <v>1</v>
      </c>
      <c r="I190" s="69">
        <v>1</v>
      </c>
      <c r="J190" s="69">
        <v>200</v>
      </c>
      <c r="K190" s="69">
        <v>317</v>
      </c>
      <c r="L190" s="69">
        <v>317</v>
      </c>
      <c r="M190" s="186">
        <f>IF(J190 = 0,0,(L190-AH190-AI190)/J190)</f>
        <v>1.07</v>
      </c>
      <c r="N190" s="69">
        <f>IF(G190&lt;&gt;"",IF(M190&lt;=1.2,1,0),0)</f>
        <v>1</v>
      </c>
      <c r="O190" s="69">
        <v>0</v>
      </c>
      <c r="P190" s="69">
        <v>0</v>
      </c>
      <c r="Q190" s="69">
        <v>0</v>
      </c>
      <c r="R190" s="69">
        <v>103</v>
      </c>
      <c r="S190" s="69">
        <v>14</v>
      </c>
      <c r="T190" s="190">
        <v>3079406</v>
      </c>
      <c r="U190" s="190">
        <v>50000</v>
      </c>
      <c r="V190" s="190">
        <v>3029406</v>
      </c>
      <c r="W190" s="190">
        <v>3129406</v>
      </c>
      <c r="X190" s="190">
        <v>3205711</v>
      </c>
      <c r="Y190" s="190">
        <v>0</v>
      </c>
      <c r="Z190" s="190">
        <v>0</v>
      </c>
      <c r="AA190" s="190">
        <v>0</v>
      </c>
      <c r="AB190" s="190">
        <v>3205711</v>
      </c>
      <c r="AC190" s="190">
        <v>3130395</v>
      </c>
      <c r="AD190" s="186">
        <f>IF(V190=0,0,AC190/V190)</f>
        <v>1.0333362381932301</v>
      </c>
      <c r="AE190" s="69">
        <f>IF(AD190 &lt;=1.1,1,0)</f>
        <v>1</v>
      </c>
      <c r="AF190" s="190">
        <v>-75316</v>
      </c>
      <c r="AG190" s="190">
        <v>50000</v>
      </c>
      <c r="AH190" s="69">
        <v>26</v>
      </c>
      <c r="AI190" s="69">
        <v>77</v>
      </c>
      <c r="AJ190" s="69">
        <v>0</v>
      </c>
      <c r="AK190" s="69">
        <v>0</v>
      </c>
      <c r="AL190" s="80">
        <v>3862</v>
      </c>
      <c r="AM190" s="80">
        <v>0</v>
      </c>
      <c r="AN190" s="69">
        <v>0</v>
      </c>
      <c r="AO190" s="69">
        <v>28</v>
      </c>
      <c r="AP190" s="80">
        <v>3528</v>
      </c>
      <c r="AQ190" s="80">
        <v>0</v>
      </c>
      <c r="AR190" s="69">
        <v>0</v>
      </c>
      <c r="AS190" s="69">
        <v>0</v>
      </c>
      <c r="AT190" s="80">
        <v>0</v>
      </c>
      <c r="AU190" s="80">
        <v>0</v>
      </c>
      <c r="AV190" s="69">
        <v>0</v>
      </c>
      <c r="AW190" s="69">
        <v>0</v>
      </c>
      <c r="AX190" s="80">
        <v>0</v>
      </c>
      <c r="AY190" s="80">
        <v>0</v>
      </c>
      <c r="AZ190" s="69">
        <v>0</v>
      </c>
      <c r="BA190" s="69">
        <v>0</v>
      </c>
      <c r="BB190" s="80">
        <v>0</v>
      </c>
      <c r="BC190" s="80">
        <v>0</v>
      </c>
      <c r="BD190" s="69">
        <v>0</v>
      </c>
      <c r="BE190" s="69">
        <v>0</v>
      </c>
      <c r="BF190" s="80">
        <v>47514</v>
      </c>
      <c r="BG190" s="80">
        <v>0</v>
      </c>
      <c r="BH190" s="69">
        <v>0</v>
      </c>
      <c r="BI190" s="69">
        <v>0</v>
      </c>
      <c r="BJ190" s="80">
        <v>0</v>
      </c>
      <c r="BK190" s="80">
        <v>0</v>
      </c>
      <c r="BL190" s="69">
        <v>0</v>
      </c>
      <c r="BM190" s="69">
        <v>0</v>
      </c>
      <c r="BN190" s="80">
        <v>0</v>
      </c>
      <c r="BO190" s="80">
        <v>0</v>
      </c>
      <c r="BP190" s="69">
        <v>0</v>
      </c>
      <c r="BQ190" s="69">
        <v>0</v>
      </c>
      <c r="BR190" s="80">
        <v>0</v>
      </c>
      <c r="BS190" s="80">
        <v>0</v>
      </c>
      <c r="BT190" s="69">
        <v>0</v>
      </c>
      <c r="BU190" s="69">
        <v>0</v>
      </c>
      <c r="BV190" s="80">
        <v>0</v>
      </c>
      <c r="BW190" s="80">
        <v>0</v>
      </c>
      <c r="BX190" s="69">
        <v>0</v>
      </c>
      <c r="BY190" s="69">
        <v>0</v>
      </c>
      <c r="BZ190" s="80">
        <v>0</v>
      </c>
      <c r="CA190" s="80">
        <v>0</v>
      </c>
      <c r="CB190" s="69">
        <v>0</v>
      </c>
      <c r="CC190" s="69">
        <v>0</v>
      </c>
      <c r="CD190" s="80">
        <v>0</v>
      </c>
      <c r="CE190" s="80">
        <v>0</v>
      </c>
      <c r="CF190" s="69">
        <v>0</v>
      </c>
      <c r="CG190" s="69">
        <v>0</v>
      </c>
      <c r="CH190" s="80">
        <v>0</v>
      </c>
      <c r="CI190" s="80">
        <v>0</v>
      </c>
      <c r="CJ190" s="69">
        <v>0</v>
      </c>
      <c r="CK190" s="69">
        <v>28</v>
      </c>
      <c r="CL190" s="80">
        <v>54904</v>
      </c>
      <c r="CM190" s="80">
        <v>0</v>
      </c>
      <c r="CN190" s="67" t="s">
        <v>753</v>
      </c>
      <c r="CO190" s="67" t="s">
        <v>754</v>
      </c>
      <c r="CP190" s="67" t="s">
        <v>570</v>
      </c>
      <c r="CQ190" s="67" t="s">
        <v>570</v>
      </c>
      <c r="CR190" s="67" t="s">
        <v>570</v>
      </c>
      <c r="CS190" s="67" t="s">
        <v>570</v>
      </c>
      <c r="CT190" s="68">
        <v>45237</v>
      </c>
      <c r="CU190" s="67" t="s">
        <v>828</v>
      </c>
      <c r="CV190" s="67" t="s">
        <v>824</v>
      </c>
      <c r="CW190" s="68" t="s">
        <v>168</v>
      </c>
      <c r="CX190" s="68">
        <v>45149</v>
      </c>
      <c r="CY190" s="67" t="s">
        <v>825</v>
      </c>
      <c r="CZ190" s="67" t="s">
        <v>824</v>
      </c>
      <c r="DA190" s="67" t="s">
        <v>876</v>
      </c>
      <c r="DB190" s="81">
        <v>3825881.85</v>
      </c>
      <c r="DC190" s="67"/>
      <c r="DD190" s="67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</row>
    <row r="191" spans="1:1477" s="69" customFormat="1">
      <c r="B191" s="67" t="s">
        <v>4</v>
      </c>
      <c r="C191" s="67" t="s">
        <v>355</v>
      </c>
      <c r="D191" s="67" t="s">
        <v>356</v>
      </c>
      <c r="E191" s="194">
        <v>44243</v>
      </c>
      <c r="F191" s="67" t="s">
        <v>823</v>
      </c>
      <c r="G191" s="158" t="s">
        <v>822</v>
      </c>
      <c r="H191" s="187">
        <v>2</v>
      </c>
      <c r="I191" s="69">
        <v>2</v>
      </c>
      <c r="J191" s="69">
        <v>470</v>
      </c>
      <c r="K191" s="69">
        <v>814</v>
      </c>
      <c r="L191" s="69">
        <v>814</v>
      </c>
      <c r="M191" s="186">
        <f t="shared" ref="M191:M201" si="66">IF(J191 = 0,0,(L191-AH191-AI191)/J191)</f>
        <v>1.1319148936170214</v>
      </c>
      <c r="N191" s="69">
        <f t="shared" ref="N191:N201" si="67">IF(G191&lt;&gt;"",IF(M191&lt;=1.2,1,0),0)</f>
        <v>1</v>
      </c>
      <c r="O191" s="69">
        <v>0</v>
      </c>
      <c r="P191" s="69">
        <v>0</v>
      </c>
      <c r="Q191" s="69">
        <v>0</v>
      </c>
      <c r="R191" s="69">
        <v>293</v>
      </c>
      <c r="S191" s="69">
        <v>51</v>
      </c>
      <c r="T191" s="190">
        <v>14521514</v>
      </c>
      <c r="U191" s="190">
        <v>150000</v>
      </c>
      <c r="V191" s="190">
        <v>14371514</v>
      </c>
      <c r="W191" s="190">
        <v>14674974</v>
      </c>
      <c r="X191" s="190">
        <v>14758568</v>
      </c>
      <c r="Y191" s="190">
        <v>0</v>
      </c>
      <c r="Z191" s="190">
        <v>0</v>
      </c>
      <c r="AA191" s="190">
        <v>0</v>
      </c>
      <c r="AB191" s="190">
        <v>14758568</v>
      </c>
      <c r="AC191" s="190">
        <v>14990012</v>
      </c>
      <c r="AD191" s="186">
        <f t="shared" ref="AD191:AD201" si="68">IF(V191=0,0,AC191/V191)</f>
        <v>1.0430363843364032</v>
      </c>
      <c r="AE191" s="69">
        <f t="shared" ref="AE191:AE201" si="69">IF(AD191 &lt;=1.1,1,0)</f>
        <v>1</v>
      </c>
      <c r="AF191" s="190">
        <v>320347</v>
      </c>
      <c r="AG191" s="190">
        <v>153460</v>
      </c>
      <c r="AH191" s="69">
        <v>66</v>
      </c>
      <c r="AI191" s="69">
        <v>216</v>
      </c>
      <c r="AJ191" s="69">
        <v>0</v>
      </c>
      <c r="AK191" s="69">
        <v>0</v>
      </c>
      <c r="AL191" s="80">
        <v>124159</v>
      </c>
      <c r="AM191" s="80">
        <v>0</v>
      </c>
      <c r="AN191" s="69">
        <v>11</v>
      </c>
      <c r="AO191" s="69">
        <v>113</v>
      </c>
      <c r="AP191" s="80">
        <v>118697</v>
      </c>
      <c r="AQ191" s="80">
        <v>75961</v>
      </c>
      <c r="AR191" s="69">
        <v>0</v>
      </c>
      <c r="AS191" s="69">
        <v>0</v>
      </c>
      <c r="AT191" s="80">
        <v>0</v>
      </c>
      <c r="AU191" s="80">
        <v>0</v>
      </c>
      <c r="AV191" s="69">
        <v>0</v>
      </c>
      <c r="AW191" s="69">
        <v>0</v>
      </c>
      <c r="AX191" s="80">
        <v>0</v>
      </c>
      <c r="AY191" s="80">
        <v>0</v>
      </c>
      <c r="AZ191" s="69">
        <v>0</v>
      </c>
      <c r="BA191" s="69">
        <v>0</v>
      </c>
      <c r="BB191" s="80">
        <v>0</v>
      </c>
      <c r="BC191" s="80">
        <v>0</v>
      </c>
      <c r="BD191" s="69">
        <v>0</v>
      </c>
      <c r="BE191" s="69">
        <v>0</v>
      </c>
      <c r="BF191" s="80">
        <v>36412</v>
      </c>
      <c r="BG191" s="80">
        <v>0</v>
      </c>
      <c r="BH191" s="69">
        <v>0</v>
      </c>
      <c r="BI191" s="69">
        <v>0</v>
      </c>
      <c r="BJ191" s="80">
        <v>0</v>
      </c>
      <c r="BK191" s="80">
        <v>0</v>
      </c>
      <c r="BL191" s="69">
        <v>0</v>
      </c>
      <c r="BM191" s="69">
        <v>0</v>
      </c>
      <c r="BN191" s="80">
        <v>0</v>
      </c>
      <c r="BO191" s="80">
        <v>0</v>
      </c>
      <c r="BP191" s="69">
        <v>0</v>
      </c>
      <c r="BQ191" s="69">
        <v>0</v>
      </c>
      <c r="BR191" s="80">
        <v>5015</v>
      </c>
      <c r="BS191" s="80">
        <v>0</v>
      </c>
      <c r="BT191" s="69">
        <v>0</v>
      </c>
      <c r="BU191" s="69">
        <v>0</v>
      </c>
      <c r="BV191" s="80">
        <v>0</v>
      </c>
      <c r="BW191" s="80">
        <v>0</v>
      </c>
      <c r="BX191" s="69">
        <v>0</v>
      </c>
      <c r="BY191" s="69">
        <v>0</v>
      </c>
      <c r="BZ191" s="80">
        <v>0</v>
      </c>
      <c r="CA191" s="80">
        <v>0</v>
      </c>
      <c r="CB191" s="69">
        <v>0</v>
      </c>
      <c r="CC191" s="69">
        <v>0</v>
      </c>
      <c r="CD191" s="80">
        <v>0</v>
      </c>
      <c r="CE191" s="80">
        <v>0</v>
      </c>
      <c r="CF191" s="69">
        <v>0</v>
      </c>
      <c r="CG191" s="69">
        <v>0</v>
      </c>
      <c r="CH191" s="80">
        <v>0</v>
      </c>
      <c r="CI191" s="80">
        <v>0</v>
      </c>
      <c r="CJ191" s="69">
        <v>11</v>
      </c>
      <c r="CK191" s="69">
        <v>113</v>
      </c>
      <c r="CL191" s="80">
        <v>284283</v>
      </c>
      <c r="CM191" s="80">
        <v>75961</v>
      </c>
      <c r="CN191" s="67" t="s">
        <v>755</v>
      </c>
      <c r="CO191" s="67" t="s">
        <v>756</v>
      </c>
      <c r="CP191" s="67" t="s">
        <v>570</v>
      </c>
      <c r="CQ191" s="67" t="s">
        <v>570</v>
      </c>
      <c r="CR191" s="67" t="s">
        <v>570</v>
      </c>
      <c r="CS191" s="67" t="s">
        <v>570</v>
      </c>
      <c r="CT191" s="68">
        <v>45351</v>
      </c>
      <c r="CU191" s="67" t="s">
        <v>823</v>
      </c>
      <c r="CV191" s="67" t="s">
        <v>824</v>
      </c>
      <c r="CW191" s="68" t="s">
        <v>168</v>
      </c>
      <c r="CX191" s="68">
        <v>45149</v>
      </c>
      <c r="CY191" s="67" t="s">
        <v>825</v>
      </c>
      <c r="CZ191" s="67" t="s">
        <v>824</v>
      </c>
      <c r="DA191" s="67" t="s">
        <v>877</v>
      </c>
      <c r="DB191" s="81">
        <v>15223948.66</v>
      </c>
      <c r="DC191" s="67"/>
      <c r="DD191" s="67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</row>
    <row r="192" spans="1:1477" s="69" customFormat="1">
      <c r="B192" s="67" t="s">
        <v>4</v>
      </c>
      <c r="C192" s="67" t="s">
        <v>357</v>
      </c>
      <c r="D192" s="67" t="s">
        <v>358</v>
      </c>
      <c r="E192" s="194">
        <v>44075</v>
      </c>
      <c r="F192" s="67" t="s">
        <v>825</v>
      </c>
      <c r="G192" s="158" t="s">
        <v>822</v>
      </c>
      <c r="H192" s="187">
        <v>1</v>
      </c>
      <c r="I192" s="69">
        <v>7</v>
      </c>
      <c r="J192" s="69">
        <v>280</v>
      </c>
      <c r="K192" s="69">
        <v>534</v>
      </c>
      <c r="L192" s="69">
        <v>544</v>
      </c>
      <c r="M192" s="186">
        <f t="shared" si="66"/>
        <v>1.1392857142857142</v>
      </c>
      <c r="N192" s="69">
        <f t="shared" si="67"/>
        <v>1</v>
      </c>
      <c r="O192" s="69">
        <v>-10</v>
      </c>
      <c r="P192" s="69">
        <v>10</v>
      </c>
      <c r="Q192" s="69">
        <v>0</v>
      </c>
      <c r="R192" s="69">
        <v>225</v>
      </c>
      <c r="S192" s="69">
        <v>29</v>
      </c>
      <c r="T192" s="190">
        <v>7501367</v>
      </c>
      <c r="U192" s="190">
        <v>72000</v>
      </c>
      <c r="V192" s="190">
        <v>7429367</v>
      </c>
      <c r="W192" s="190">
        <v>7798794</v>
      </c>
      <c r="X192" s="190">
        <v>7531686</v>
      </c>
      <c r="Y192" s="190">
        <v>-41316</v>
      </c>
      <c r="Z192" s="190">
        <v>0</v>
      </c>
      <c r="AA192" s="190">
        <v>-41316</v>
      </c>
      <c r="AB192" s="190">
        <v>7490370</v>
      </c>
      <c r="AC192" s="190">
        <v>7740983</v>
      </c>
      <c r="AD192" s="186">
        <f t="shared" si="68"/>
        <v>1.0419438156709717</v>
      </c>
      <c r="AE192" s="69">
        <f t="shared" si="69"/>
        <v>1</v>
      </c>
      <c r="AF192" s="190">
        <v>263750</v>
      </c>
      <c r="AG192" s="190">
        <v>297427</v>
      </c>
      <c r="AH192" s="69">
        <v>61</v>
      </c>
      <c r="AI192" s="69">
        <v>164</v>
      </c>
      <c r="AJ192" s="69">
        <v>0</v>
      </c>
      <c r="AK192" s="69">
        <v>0</v>
      </c>
      <c r="AL192" s="80">
        <v>19197</v>
      </c>
      <c r="AM192" s="80">
        <v>0</v>
      </c>
      <c r="AN192" s="69">
        <v>0</v>
      </c>
      <c r="AO192" s="69">
        <v>29</v>
      </c>
      <c r="AP192" s="80">
        <v>278231</v>
      </c>
      <c r="AQ192" s="80">
        <v>5549</v>
      </c>
      <c r="AR192" s="69">
        <v>0</v>
      </c>
      <c r="AS192" s="69">
        <v>0</v>
      </c>
      <c r="AT192" s="80">
        <v>0</v>
      </c>
      <c r="AU192" s="80">
        <v>0</v>
      </c>
      <c r="AV192" s="69">
        <v>0</v>
      </c>
      <c r="AW192" s="69">
        <v>0</v>
      </c>
      <c r="AX192" s="80">
        <v>0</v>
      </c>
      <c r="AY192" s="80">
        <v>0</v>
      </c>
      <c r="AZ192" s="69">
        <v>0</v>
      </c>
      <c r="BA192" s="69">
        <v>0</v>
      </c>
      <c r="BB192" s="80">
        <v>0</v>
      </c>
      <c r="BC192" s="80">
        <v>0</v>
      </c>
      <c r="BD192" s="69">
        <v>0</v>
      </c>
      <c r="BE192" s="69">
        <v>0</v>
      </c>
      <c r="BF192" s="80">
        <v>0</v>
      </c>
      <c r="BG192" s="80">
        <v>0</v>
      </c>
      <c r="BH192" s="69">
        <v>0</v>
      </c>
      <c r="BI192" s="69">
        <v>0</v>
      </c>
      <c r="BJ192" s="80">
        <v>0</v>
      </c>
      <c r="BK192" s="80">
        <v>0</v>
      </c>
      <c r="BL192" s="69">
        <v>0</v>
      </c>
      <c r="BM192" s="69">
        <v>0</v>
      </c>
      <c r="BN192" s="80">
        <v>0</v>
      </c>
      <c r="BO192" s="80">
        <v>0</v>
      </c>
      <c r="BP192" s="69">
        <v>0</v>
      </c>
      <c r="BQ192" s="69">
        <v>0</v>
      </c>
      <c r="BR192" s="80">
        <v>0</v>
      </c>
      <c r="BS192" s="80">
        <v>0</v>
      </c>
      <c r="BT192" s="69">
        <v>0</v>
      </c>
      <c r="BU192" s="69">
        <v>0</v>
      </c>
      <c r="BV192" s="80">
        <v>0</v>
      </c>
      <c r="BW192" s="80">
        <v>0</v>
      </c>
      <c r="BX192" s="69">
        <v>0</v>
      </c>
      <c r="BY192" s="69">
        <v>0</v>
      </c>
      <c r="BZ192" s="80">
        <v>0</v>
      </c>
      <c r="CA192" s="80">
        <v>0</v>
      </c>
      <c r="CB192" s="69">
        <v>0</v>
      </c>
      <c r="CC192" s="69">
        <v>0</v>
      </c>
      <c r="CD192" s="80">
        <v>0</v>
      </c>
      <c r="CE192" s="80">
        <v>0</v>
      </c>
      <c r="CF192" s="69">
        <v>0</v>
      </c>
      <c r="CG192" s="69">
        <v>0</v>
      </c>
      <c r="CH192" s="80">
        <v>0</v>
      </c>
      <c r="CI192" s="80">
        <v>0</v>
      </c>
      <c r="CJ192" s="69">
        <v>0</v>
      </c>
      <c r="CK192" s="69">
        <v>29</v>
      </c>
      <c r="CL192" s="80">
        <v>297427</v>
      </c>
      <c r="CM192" s="80">
        <v>5549</v>
      </c>
      <c r="CN192" s="67" t="s">
        <v>757</v>
      </c>
      <c r="CO192" s="67" t="s">
        <v>758</v>
      </c>
      <c r="CP192" s="67" t="s">
        <v>570</v>
      </c>
      <c r="CQ192" s="67" t="s">
        <v>570</v>
      </c>
      <c r="CR192" s="67" t="s">
        <v>570</v>
      </c>
      <c r="CS192" s="67" t="s">
        <v>570</v>
      </c>
      <c r="CT192" s="68">
        <v>45121</v>
      </c>
      <c r="CU192" s="67" t="s">
        <v>825</v>
      </c>
      <c r="CV192" s="67" t="s">
        <v>824</v>
      </c>
      <c r="CW192" s="68" t="s">
        <v>168</v>
      </c>
      <c r="CX192" s="68">
        <v>44708</v>
      </c>
      <c r="CY192" s="67" t="s">
        <v>821</v>
      </c>
      <c r="CZ192" s="67" t="s">
        <v>829</v>
      </c>
      <c r="DA192" s="67" t="s">
        <v>875</v>
      </c>
      <c r="DB192" s="81">
        <v>7321146.8099999996</v>
      </c>
      <c r="DC192" s="67"/>
      <c r="DD192" s="67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</row>
    <row r="193" spans="1:1477" s="69" customFormat="1">
      <c r="B193" s="67" t="s">
        <v>4</v>
      </c>
      <c r="C193" s="67" t="s">
        <v>518</v>
      </c>
      <c r="D193" s="67" t="s">
        <v>519</v>
      </c>
      <c r="E193" s="194">
        <v>44811</v>
      </c>
      <c r="F193" s="67" t="s">
        <v>825</v>
      </c>
      <c r="G193" s="158" t="s">
        <v>827</v>
      </c>
      <c r="H193" s="187">
        <v>1</v>
      </c>
      <c r="I193" s="69">
        <v>0</v>
      </c>
      <c r="J193" s="69">
        <v>220</v>
      </c>
      <c r="K193" s="69">
        <v>261</v>
      </c>
      <c r="L193" s="69">
        <v>166</v>
      </c>
      <c r="M193" s="186">
        <f t="shared" si="66"/>
        <v>0.56818181818181823</v>
      </c>
      <c r="N193" s="69">
        <f t="shared" si="67"/>
        <v>1</v>
      </c>
      <c r="O193" s="69">
        <v>95</v>
      </c>
      <c r="P193" s="69">
        <v>0</v>
      </c>
      <c r="Q193" s="69">
        <v>0</v>
      </c>
      <c r="R193" s="69">
        <v>41</v>
      </c>
      <c r="S193" s="69">
        <v>0</v>
      </c>
      <c r="T193" s="190">
        <v>1640053</v>
      </c>
      <c r="U193" s="190">
        <v>50000</v>
      </c>
      <c r="V193" s="190">
        <v>1590053</v>
      </c>
      <c r="W193" s="190">
        <v>1640053</v>
      </c>
      <c r="X193" s="190">
        <v>1539808</v>
      </c>
      <c r="Y193" s="190">
        <v>0</v>
      </c>
      <c r="Z193" s="190">
        <v>0</v>
      </c>
      <c r="AA193" s="190">
        <v>0</v>
      </c>
      <c r="AB193" s="190">
        <v>1539808</v>
      </c>
      <c r="AC193" s="190">
        <v>1539808</v>
      </c>
      <c r="AD193" s="186">
        <f t="shared" si="68"/>
        <v>0.96840042438836949</v>
      </c>
      <c r="AE193" s="69">
        <f t="shared" si="69"/>
        <v>1</v>
      </c>
      <c r="AF193" s="190">
        <v>0</v>
      </c>
      <c r="AG193" s="190">
        <v>0</v>
      </c>
      <c r="AH193" s="69">
        <v>32</v>
      </c>
      <c r="AI193" s="69">
        <v>9</v>
      </c>
      <c r="AJ193" s="69">
        <v>0</v>
      </c>
      <c r="AK193" s="69">
        <v>0</v>
      </c>
      <c r="AL193" s="80">
        <v>0</v>
      </c>
      <c r="AM193" s="80">
        <v>0</v>
      </c>
      <c r="AN193" s="69">
        <v>0</v>
      </c>
      <c r="AO193" s="69">
        <v>0</v>
      </c>
      <c r="AP193" s="80">
        <v>0</v>
      </c>
      <c r="AQ193" s="80">
        <v>0</v>
      </c>
      <c r="AR193" s="69">
        <v>0</v>
      </c>
      <c r="AS193" s="69">
        <v>0</v>
      </c>
      <c r="AT193" s="80">
        <v>0</v>
      </c>
      <c r="AU193" s="80">
        <v>0</v>
      </c>
      <c r="AV193" s="69">
        <v>0</v>
      </c>
      <c r="AW193" s="69">
        <v>0</v>
      </c>
      <c r="AX193" s="80">
        <v>0</v>
      </c>
      <c r="AY193" s="80">
        <v>0</v>
      </c>
      <c r="AZ193" s="69">
        <v>0</v>
      </c>
      <c r="BA193" s="69">
        <v>0</v>
      </c>
      <c r="BB193" s="80">
        <v>0</v>
      </c>
      <c r="BC193" s="80">
        <v>0</v>
      </c>
      <c r="BD193" s="69">
        <v>0</v>
      </c>
      <c r="BE193" s="69">
        <v>0</v>
      </c>
      <c r="BF193" s="80">
        <v>8269</v>
      </c>
      <c r="BG193" s="80">
        <v>0</v>
      </c>
      <c r="BH193" s="69">
        <v>0</v>
      </c>
      <c r="BI193" s="69">
        <v>0</v>
      </c>
      <c r="BJ193" s="80">
        <v>0</v>
      </c>
      <c r="BK193" s="80">
        <v>0</v>
      </c>
      <c r="BL193" s="69">
        <v>0</v>
      </c>
      <c r="BM193" s="69">
        <v>0</v>
      </c>
      <c r="BN193" s="80">
        <v>0</v>
      </c>
      <c r="BO193" s="80">
        <v>0</v>
      </c>
      <c r="BP193" s="69">
        <v>0</v>
      </c>
      <c r="BQ193" s="69">
        <v>0</v>
      </c>
      <c r="BR193" s="80">
        <v>0</v>
      </c>
      <c r="BS193" s="80">
        <v>0</v>
      </c>
      <c r="BT193" s="69">
        <v>0</v>
      </c>
      <c r="BU193" s="69">
        <v>0</v>
      </c>
      <c r="BV193" s="80">
        <v>0</v>
      </c>
      <c r="BW193" s="80">
        <v>0</v>
      </c>
      <c r="BX193" s="69">
        <v>0</v>
      </c>
      <c r="BY193" s="69">
        <v>0</v>
      </c>
      <c r="BZ193" s="80">
        <v>0</v>
      </c>
      <c r="CA193" s="80">
        <v>0</v>
      </c>
      <c r="CB193" s="69">
        <v>0</v>
      </c>
      <c r="CC193" s="69">
        <v>0</v>
      </c>
      <c r="CD193" s="80">
        <v>0</v>
      </c>
      <c r="CE193" s="80">
        <v>0</v>
      </c>
      <c r="CF193" s="69">
        <v>0</v>
      </c>
      <c r="CG193" s="69">
        <v>0</v>
      </c>
      <c r="CH193" s="80">
        <v>0</v>
      </c>
      <c r="CI193" s="80">
        <v>0</v>
      </c>
      <c r="CJ193" s="69">
        <v>0</v>
      </c>
      <c r="CK193" s="69">
        <v>0</v>
      </c>
      <c r="CL193" s="80">
        <v>8269</v>
      </c>
      <c r="CM193" s="80">
        <v>0</v>
      </c>
      <c r="CN193" s="67" t="s">
        <v>643</v>
      </c>
      <c r="CO193" s="67" t="s">
        <v>644</v>
      </c>
      <c r="CP193" s="67" t="s">
        <v>570</v>
      </c>
      <c r="CQ193" s="67" t="s">
        <v>570</v>
      </c>
      <c r="CR193" s="67" t="s">
        <v>570</v>
      </c>
      <c r="CS193" s="67" t="s">
        <v>570</v>
      </c>
      <c r="CT193" s="68">
        <v>45231</v>
      </c>
      <c r="CU193" s="67" t="s">
        <v>828</v>
      </c>
      <c r="CV193" s="67" t="s">
        <v>824</v>
      </c>
      <c r="CW193" s="68" t="s">
        <v>168</v>
      </c>
      <c r="CX193" s="68">
        <v>45184</v>
      </c>
      <c r="CY193" s="67" t="s">
        <v>825</v>
      </c>
      <c r="CZ193" s="67" t="s">
        <v>824</v>
      </c>
      <c r="DA193" s="67" t="s">
        <v>875</v>
      </c>
      <c r="DB193" s="81">
        <v>2062514.65</v>
      </c>
      <c r="DC193" s="67"/>
      <c r="DD193" s="67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</row>
    <row r="194" spans="1:1477" s="69" customFormat="1">
      <c r="B194" s="67" t="s">
        <v>4</v>
      </c>
      <c r="C194" s="67" t="s">
        <v>520</v>
      </c>
      <c r="D194" s="67" t="s">
        <v>521</v>
      </c>
      <c r="E194" s="194">
        <v>44930</v>
      </c>
      <c r="F194" s="67" t="s">
        <v>823</v>
      </c>
      <c r="G194" s="158" t="s">
        <v>827</v>
      </c>
      <c r="H194" s="187">
        <v>2</v>
      </c>
      <c r="I194" s="69">
        <v>1</v>
      </c>
      <c r="J194" s="69">
        <v>230</v>
      </c>
      <c r="K194" s="69">
        <v>292</v>
      </c>
      <c r="L194" s="69">
        <v>292</v>
      </c>
      <c r="M194" s="186">
        <f t="shared" si="66"/>
        <v>1</v>
      </c>
      <c r="N194" s="69">
        <f t="shared" si="67"/>
        <v>1</v>
      </c>
      <c r="O194" s="69">
        <v>0</v>
      </c>
      <c r="P194" s="69">
        <v>0</v>
      </c>
      <c r="Q194" s="69">
        <v>0</v>
      </c>
      <c r="R194" s="69">
        <v>62</v>
      </c>
      <c r="S194" s="69">
        <v>0</v>
      </c>
      <c r="T194" s="190">
        <v>1188917</v>
      </c>
      <c r="U194" s="190">
        <v>50000</v>
      </c>
      <c r="V194" s="190">
        <v>1138917</v>
      </c>
      <c r="W194" s="190">
        <v>1190920</v>
      </c>
      <c r="X194" s="190">
        <v>1139015</v>
      </c>
      <c r="Y194" s="190">
        <v>0</v>
      </c>
      <c r="Z194" s="190">
        <v>0</v>
      </c>
      <c r="AA194" s="190">
        <v>0</v>
      </c>
      <c r="AB194" s="190">
        <v>1139015</v>
      </c>
      <c r="AC194" s="190">
        <v>1136823</v>
      </c>
      <c r="AD194" s="186">
        <f t="shared" si="68"/>
        <v>0.99816141123541047</v>
      </c>
      <c r="AE194" s="69">
        <f t="shared" si="69"/>
        <v>1</v>
      </c>
      <c r="AF194" s="190">
        <v>-189</v>
      </c>
      <c r="AG194" s="190">
        <v>2003</v>
      </c>
      <c r="AH194" s="69">
        <v>34</v>
      </c>
      <c r="AI194" s="69">
        <v>28</v>
      </c>
      <c r="AJ194" s="69">
        <v>0</v>
      </c>
      <c r="AK194" s="69">
        <v>0</v>
      </c>
      <c r="AL194" s="80">
        <v>9833</v>
      </c>
      <c r="AM194" s="80">
        <v>0</v>
      </c>
      <c r="AN194" s="69">
        <v>0</v>
      </c>
      <c r="AO194" s="69">
        <v>0</v>
      </c>
      <c r="AP194" s="80">
        <v>0</v>
      </c>
      <c r="AQ194" s="80">
        <v>0</v>
      </c>
      <c r="AR194" s="69">
        <v>0</v>
      </c>
      <c r="AS194" s="69">
        <v>0</v>
      </c>
      <c r="AT194" s="80">
        <v>0</v>
      </c>
      <c r="AU194" s="80">
        <v>0</v>
      </c>
      <c r="AV194" s="69">
        <v>0</v>
      </c>
      <c r="AW194" s="69">
        <v>0</v>
      </c>
      <c r="AX194" s="80">
        <v>0</v>
      </c>
      <c r="AY194" s="80">
        <v>0</v>
      </c>
      <c r="AZ194" s="69">
        <v>0</v>
      </c>
      <c r="BA194" s="69">
        <v>0</v>
      </c>
      <c r="BB194" s="80">
        <v>0</v>
      </c>
      <c r="BC194" s="80">
        <v>0</v>
      </c>
      <c r="BD194" s="69">
        <v>0</v>
      </c>
      <c r="BE194" s="69">
        <v>0</v>
      </c>
      <c r="BF194" s="80">
        <v>0</v>
      </c>
      <c r="BG194" s="80">
        <v>0</v>
      </c>
      <c r="BH194" s="69">
        <v>0</v>
      </c>
      <c r="BI194" s="69">
        <v>0</v>
      </c>
      <c r="BJ194" s="80">
        <v>0</v>
      </c>
      <c r="BK194" s="80">
        <v>0</v>
      </c>
      <c r="BL194" s="69">
        <v>0</v>
      </c>
      <c r="BM194" s="69">
        <v>0</v>
      </c>
      <c r="BN194" s="80">
        <v>0</v>
      </c>
      <c r="BO194" s="80">
        <v>0</v>
      </c>
      <c r="BP194" s="69">
        <v>0</v>
      </c>
      <c r="BQ194" s="69">
        <v>0</v>
      </c>
      <c r="BR194" s="80">
        <v>0</v>
      </c>
      <c r="BS194" s="80">
        <v>0</v>
      </c>
      <c r="BT194" s="69">
        <v>0</v>
      </c>
      <c r="BU194" s="69">
        <v>0</v>
      </c>
      <c r="BV194" s="80">
        <v>0</v>
      </c>
      <c r="BW194" s="80">
        <v>0</v>
      </c>
      <c r="BX194" s="69">
        <v>0</v>
      </c>
      <c r="BY194" s="69">
        <v>0</v>
      </c>
      <c r="BZ194" s="80">
        <v>0</v>
      </c>
      <c r="CA194" s="80">
        <v>0</v>
      </c>
      <c r="CB194" s="69">
        <v>0</v>
      </c>
      <c r="CC194" s="69">
        <v>0</v>
      </c>
      <c r="CD194" s="80">
        <v>0</v>
      </c>
      <c r="CE194" s="80">
        <v>0</v>
      </c>
      <c r="CF194" s="69">
        <v>0</v>
      </c>
      <c r="CG194" s="69">
        <v>0</v>
      </c>
      <c r="CH194" s="80">
        <v>0</v>
      </c>
      <c r="CI194" s="80">
        <v>0</v>
      </c>
      <c r="CJ194" s="69">
        <v>0</v>
      </c>
      <c r="CK194" s="69">
        <v>0</v>
      </c>
      <c r="CL194" s="80">
        <v>9833</v>
      </c>
      <c r="CM194" s="80">
        <v>0</v>
      </c>
      <c r="CN194" s="67" t="s">
        <v>753</v>
      </c>
      <c r="CO194" s="67" t="s">
        <v>754</v>
      </c>
      <c r="CP194" s="67" t="s">
        <v>570</v>
      </c>
      <c r="CQ194" s="67" t="s">
        <v>570</v>
      </c>
      <c r="CR194" s="67" t="s">
        <v>570</v>
      </c>
      <c r="CS194" s="67" t="s">
        <v>570</v>
      </c>
      <c r="CT194" s="68">
        <v>45351</v>
      </c>
      <c r="CU194" s="67" t="s">
        <v>823</v>
      </c>
      <c r="CV194" s="67" t="s">
        <v>824</v>
      </c>
      <c r="CW194" s="68" t="s">
        <v>168</v>
      </c>
      <c r="CX194" s="68">
        <v>45309</v>
      </c>
      <c r="CY194" s="67" t="s">
        <v>823</v>
      </c>
      <c r="CZ194" s="67" t="s">
        <v>824</v>
      </c>
      <c r="DA194" s="67" t="s">
        <v>876</v>
      </c>
      <c r="DB194" s="81">
        <v>1369687.25</v>
      </c>
      <c r="DC194" s="67"/>
      <c r="DD194" s="67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</row>
    <row r="195" spans="1:1477" s="69" customFormat="1">
      <c r="B195" s="67" t="s">
        <v>4</v>
      </c>
      <c r="C195" s="67" t="s">
        <v>522</v>
      </c>
      <c r="D195" s="67" t="s">
        <v>523</v>
      </c>
      <c r="E195" s="194">
        <v>44901</v>
      </c>
      <c r="F195" s="67" t="s">
        <v>828</v>
      </c>
      <c r="G195" s="158" t="s">
        <v>827</v>
      </c>
      <c r="H195" s="187">
        <v>1</v>
      </c>
      <c r="I195" s="69">
        <v>0</v>
      </c>
      <c r="J195" s="69">
        <v>150</v>
      </c>
      <c r="K195" s="69">
        <v>187</v>
      </c>
      <c r="L195" s="69">
        <v>187</v>
      </c>
      <c r="M195" s="186">
        <f t="shared" si="66"/>
        <v>1</v>
      </c>
      <c r="N195" s="69">
        <f t="shared" si="67"/>
        <v>1</v>
      </c>
      <c r="O195" s="69">
        <v>0</v>
      </c>
      <c r="P195" s="69">
        <v>0</v>
      </c>
      <c r="Q195" s="69">
        <v>0</v>
      </c>
      <c r="R195" s="69">
        <v>37</v>
      </c>
      <c r="S195" s="69">
        <v>0</v>
      </c>
      <c r="T195" s="190">
        <v>950694</v>
      </c>
      <c r="U195" s="190">
        <v>34728</v>
      </c>
      <c r="V195" s="190">
        <v>915966</v>
      </c>
      <c r="W195" s="190">
        <v>950694</v>
      </c>
      <c r="X195" s="190">
        <v>969481</v>
      </c>
      <c r="Y195" s="190">
        <v>0</v>
      </c>
      <c r="Z195" s="190">
        <v>0</v>
      </c>
      <c r="AA195" s="190">
        <v>0</v>
      </c>
      <c r="AB195" s="190">
        <v>969481</v>
      </c>
      <c r="AC195" s="190">
        <v>969481</v>
      </c>
      <c r="AD195" s="186">
        <f t="shared" si="68"/>
        <v>1.0584246576838006</v>
      </c>
      <c r="AE195" s="69">
        <f t="shared" si="69"/>
        <v>1</v>
      </c>
      <c r="AF195" s="190">
        <v>0</v>
      </c>
      <c r="AG195" s="190">
        <v>0</v>
      </c>
      <c r="AH195" s="69">
        <v>28</v>
      </c>
      <c r="AI195" s="69">
        <v>9</v>
      </c>
      <c r="AJ195" s="69">
        <v>0</v>
      </c>
      <c r="AK195" s="69">
        <v>0</v>
      </c>
      <c r="AL195" s="80">
        <v>0</v>
      </c>
      <c r="AM195" s="80">
        <v>0</v>
      </c>
      <c r="AN195" s="69">
        <v>0</v>
      </c>
      <c r="AO195" s="69">
        <v>0</v>
      </c>
      <c r="AP195" s="80">
        <v>2053</v>
      </c>
      <c r="AQ195" s="80">
        <v>0</v>
      </c>
      <c r="AR195" s="69">
        <v>0</v>
      </c>
      <c r="AS195" s="69">
        <v>0</v>
      </c>
      <c r="AT195" s="80">
        <v>0</v>
      </c>
      <c r="AU195" s="80">
        <v>0</v>
      </c>
      <c r="AV195" s="69">
        <v>0</v>
      </c>
      <c r="AW195" s="69">
        <v>0</v>
      </c>
      <c r="AX195" s="80">
        <v>0</v>
      </c>
      <c r="AY195" s="80">
        <v>0</v>
      </c>
      <c r="AZ195" s="69">
        <v>0</v>
      </c>
      <c r="BA195" s="69">
        <v>0</v>
      </c>
      <c r="BB195" s="80">
        <v>0</v>
      </c>
      <c r="BC195" s="80">
        <v>0</v>
      </c>
      <c r="BD195" s="69">
        <v>0</v>
      </c>
      <c r="BE195" s="69">
        <v>0</v>
      </c>
      <c r="BF195" s="80">
        <v>0</v>
      </c>
      <c r="BG195" s="80">
        <v>0</v>
      </c>
      <c r="BH195" s="69">
        <v>0</v>
      </c>
      <c r="BI195" s="69">
        <v>0</v>
      </c>
      <c r="BJ195" s="80">
        <v>0</v>
      </c>
      <c r="BK195" s="80">
        <v>0</v>
      </c>
      <c r="BL195" s="69">
        <v>0</v>
      </c>
      <c r="BM195" s="69">
        <v>0</v>
      </c>
      <c r="BN195" s="80">
        <v>0</v>
      </c>
      <c r="BO195" s="80">
        <v>0</v>
      </c>
      <c r="BP195" s="69">
        <v>0</v>
      </c>
      <c r="BQ195" s="69">
        <v>0</v>
      </c>
      <c r="BR195" s="80">
        <v>0</v>
      </c>
      <c r="BS195" s="80">
        <v>0</v>
      </c>
      <c r="BT195" s="69">
        <v>0</v>
      </c>
      <c r="BU195" s="69">
        <v>0</v>
      </c>
      <c r="BV195" s="80">
        <v>0</v>
      </c>
      <c r="BW195" s="80">
        <v>0</v>
      </c>
      <c r="BX195" s="69">
        <v>0</v>
      </c>
      <c r="BY195" s="69">
        <v>0</v>
      </c>
      <c r="BZ195" s="80">
        <v>0</v>
      </c>
      <c r="CA195" s="80">
        <v>0</v>
      </c>
      <c r="CB195" s="69">
        <v>0</v>
      </c>
      <c r="CC195" s="69">
        <v>0</v>
      </c>
      <c r="CD195" s="80">
        <v>0</v>
      </c>
      <c r="CE195" s="80">
        <v>0</v>
      </c>
      <c r="CF195" s="69">
        <v>0</v>
      </c>
      <c r="CG195" s="69">
        <v>0</v>
      </c>
      <c r="CH195" s="80">
        <v>0</v>
      </c>
      <c r="CI195" s="80">
        <v>0</v>
      </c>
      <c r="CJ195" s="69">
        <v>0</v>
      </c>
      <c r="CK195" s="69">
        <v>0</v>
      </c>
      <c r="CL195" s="80">
        <v>2053</v>
      </c>
      <c r="CM195" s="80">
        <v>0</v>
      </c>
      <c r="CN195" s="67" t="s">
        <v>759</v>
      </c>
      <c r="CO195" s="67" t="s">
        <v>760</v>
      </c>
      <c r="CP195" s="67" t="s">
        <v>570</v>
      </c>
      <c r="CQ195" s="67" t="s">
        <v>570</v>
      </c>
      <c r="CR195" s="67" t="s">
        <v>570</v>
      </c>
      <c r="CS195" s="67" t="s">
        <v>570</v>
      </c>
      <c r="CT195" s="68">
        <v>45237</v>
      </c>
      <c r="CU195" s="67" t="s">
        <v>828</v>
      </c>
      <c r="CV195" s="67" t="s">
        <v>824</v>
      </c>
      <c r="CW195" s="68" t="s">
        <v>168</v>
      </c>
      <c r="CX195" s="68">
        <v>45183</v>
      </c>
      <c r="CY195" s="67" t="s">
        <v>825</v>
      </c>
      <c r="CZ195" s="67" t="s">
        <v>824</v>
      </c>
      <c r="DA195" s="67" t="s">
        <v>873</v>
      </c>
      <c r="DB195" s="81">
        <v>729303.27</v>
      </c>
      <c r="DC195" s="67"/>
      <c r="DD195" s="67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</row>
    <row r="196" spans="1:1477" s="69" customFormat="1">
      <c r="B196" s="67" t="s">
        <v>4</v>
      </c>
      <c r="C196" s="67" t="s">
        <v>761</v>
      </c>
      <c r="D196" s="67" t="s">
        <v>879</v>
      </c>
      <c r="E196" s="194">
        <v>44866</v>
      </c>
      <c r="F196" s="67" t="s">
        <v>828</v>
      </c>
      <c r="G196" s="158" t="s">
        <v>827</v>
      </c>
      <c r="H196" s="187">
        <v>1</v>
      </c>
      <c r="I196" s="69">
        <v>0</v>
      </c>
      <c r="J196" s="69">
        <v>170</v>
      </c>
      <c r="K196" s="69">
        <v>174</v>
      </c>
      <c r="L196" s="69">
        <v>149</v>
      </c>
      <c r="M196" s="186">
        <f t="shared" si="66"/>
        <v>0.8529411764705882</v>
      </c>
      <c r="N196" s="69">
        <f t="shared" si="67"/>
        <v>1</v>
      </c>
      <c r="O196" s="69">
        <v>25</v>
      </c>
      <c r="P196" s="69">
        <v>0</v>
      </c>
      <c r="Q196" s="69">
        <v>0</v>
      </c>
      <c r="R196" s="69">
        <v>4</v>
      </c>
      <c r="S196" s="69">
        <v>0</v>
      </c>
      <c r="T196" s="190">
        <v>967737</v>
      </c>
      <c r="U196" s="190">
        <v>42032</v>
      </c>
      <c r="V196" s="190">
        <v>925705</v>
      </c>
      <c r="W196" s="190">
        <v>967737</v>
      </c>
      <c r="X196" s="190">
        <v>851103</v>
      </c>
      <c r="Y196" s="190">
        <v>0</v>
      </c>
      <c r="Z196" s="190">
        <v>0</v>
      </c>
      <c r="AA196" s="190">
        <v>0</v>
      </c>
      <c r="AB196" s="190">
        <v>851103</v>
      </c>
      <c r="AC196" s="190">
        <v>851002</v>
      </c>
      <c r="AD196" s="186">
        <f t="shared" si="68"/>
        <v>0.91930150533917387</v>
      </c>
      <c r="AE196" s="69">
        <f t="shared" si="69"/>
        <v>1</v>
      </c>
      <c r="AF196" s="190">
        <v>-101</v>
      </c>
      <c r="AG196" s="190">
        <v>0</v>
      </c>
      <c r="AH196" s="69">
        <v>0</v>
      </c>
      <c r="AI196" s="69">
        <v>4</v>
      </c>
      <c r="AJ196" s="69">
        <v>0</v>
      </c>
      <c r="AK196" s="69">
        <v>0</v>
      </c>
      <c r="AL196" s="80">
        <v>0</v>
      </c>
      <c r="AM196" s="80">
        <v>0</v>
      </c>
      <c r="AN196" s="69">
        <v>0</v>
      </c>
      <c r="AO196" s="69">
        <v>0</v>
      </c>
      <c r="AP196" s="80">
        <v>0</v>
      </c>
      <c r="AQ196" s="80">
        <v>0</v>
      </c>
      <c r="AR196" s="69">
        <v>0</v>
      </c>
      <c r="AS196" s="69">
        <v>0</v>
      </c>
      <c r="AT196" s="80">
        <v>0</v>
      </c>
      <c r="AU196" s="80">
        <v>0</v>
      </c>
      <c r="AV196" s="69">
        <v>0</v>
      </c>
      <c r="AW196" s="69">
        <v>0</v>
      </c>
      <c r="AX196" s="80">
        <v>0</v>
      </c>
      <c r="AY196" s="80">
        <v>0</v>
      </c>
      <c r="AZ196" s="69">
        <v>0</v>
      </c>
      <c r="BA196" s="69">
        <v>0</v>
      </c>
      <c r="BB196" s="80">
        <v>0</v>
      </c>
      <c r="BC196" s="80">
        <v>0</v>
      </c>
      <c r="BD196" s="69">
        <v>0</v>
      </c>
      <c r="BE196" s="69">
        <v>0</v>
      </c>
      <c r="BF196" s="80">
        <v>0</v>
      </c>
      <c r="BG196" s="80">
        <v>0</v>
      </c>
      <c r="BH196" s="69">
        <v>0</v>
      </c>
      <c r="BI196" s="69">
        <v>0</v>
      </c>
      <c r="BJ196" s="80">
        <v>0</v>
      </c>
      <c r="BK196" s="80">
        <v>0</v>
      </c>
      <c r="BL196" s="69">
        <v>0</v>
      </c>
      <c r="BM196" s="69">
        <v>0</v>
      </c>
      <c r="BN196" s="80">
        <v>0</v>
      </c>
      <c r="BO196" s="80">
        <v>0</v>
      </c>
      <c r="BP196" s="69">
        <v>0</v>
      </c>
      <c r="BQ196" s="69">
        <v>0</v>
      </c>
      <c r="BR196" s="80">
        <v>0</v>
      </c>
      <c r="BS196" s="80">
        <v>0</v>
      </c>
      <c r="BT196" s="69">
        <v>0</v>
      </c>
      <c r="BU196" s="69">
        <v>0</v>
      </c>
      <c r="BV196" s="80">
        <v>0</v>
      </c>
      <c r="BW196" s="80">
        <v>0</v>
      </c>
      <c r="BX196" s="69">
        <v>0</v>
      </c>
      <c r="BY196" s="69">
        <v>0</v>
      </c>
      <c r="BZ196" s="80">
        <v>0</v>
      </c>
      <c r="CA196" s="80">
        <v>0</v>
      </c>
      <c r="CB196" s="69">
        <v>0</v>
      </c>
      <c r="CC196" s="69">
        <v>0</v>
      </c>
      <c r="CD196" s="80">
        <v>0</v>
      </c>
      <c r="CE196" s="80">
        <v>0</v>
      </c>
      <c r="CF196" s="69">
        <v>0</v>
      </c>
      <c r="CG196" s="69">
        <v>0</v>
      </c>
      <c r="CH196" s="80">
        <v>0</v>
      </c>
      <c r="CI196" s="80">
        <v>0</v>
      </c>
      <c r="CJ196" s="69">
        <v>0</v>
      </c>
      <c r="CK196" s="69">
        <v>0</v>
      </c>
      <c r="CL196" s="80">
        <v>0</v>
      </c>
      <c r="CM196" s="80">
        <v>0</v>
      </c>
      <c r="CN196" s="67" t="s">
        <v>762</v>
      </c>
      <c r="CO196" s="67" t="s">
        <v>763</v>
      </c>
      <c r="CP196" s="67" t="s">
        <v>570</v>
      </c>
      <c r="CQ196" s="67" t="s">
        <v>570</v>
      </c>
      <c r="CR196" s="67" t="s">
        <v>570</v>
      </c>
      <c r="CS196" s="67" t="s">
        <v>570</v>
      </c>
      <c r="CT196" s="68">
        <v>45175</v>
      </c>
      <c r="CU196" s="67" t="s">
        <v>825</v>
      </c>
      <c r="CV196" s="67" t="s">
        <v>824</v>
      </c>
      <c r="CW196" s="68" t="s">
        <v>168</v>
      </c>
      <c r="CX196" s="68">
        <v>45117</v>
      </c>
      <c r="CY196" s="67" t="s">
        <v>825</v>
      </c>
      <c r="CZ196" s="67" t="s">
        <v>824</v>
      </c>
      <c r="DA196" s="67" t="s">
        <v>875</v>
      </c>
      <c r="DB196" s="81">
        <v>882686.9</v>
      </c>
      <c r="DC196" s="67"/>
      <c r="DD196" s="67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</row>
    <row r="197" spans="1:1477" s="69" customFormat="1">
      <c r="B197" s="67" t="s">
        <v>4</v>
      </c>
      <c r="C197" s="67" t="s">
        <v>359</v>
      </c>
      <c r="D197" s="67" t="s">
        <v>360</v>
      </c>
      <c r="E197" s="194">
        <v>44502</v>
      </c>
      <c r="F197" s="67" t="s">
        <v>828</v>
      </c>
      <c r="G197" s="158" t="s">
        <v>829</v>
      </c>
      <c r="H197" s="187">
        <v>3</v>
      </c>
      <c r="I197" s="69">
        <v>1</v>
      </c>
      <c r="J197" s="69">
        <v>350</v>
      </c>
      <c r="K197" s="69">
        <v>515</v>
      </c>
      <c r="L197" s="69">
        <v>515</v>
      </c>
      <c r="M197" s="186">
        <f t="shared" si="66"/>
        <v>1.08</v>
      </c>
      <c r="N197" s="69">
        <f t="shared" si="67"/>
        <v>1</v>
      </c>
      <c r="O197" s="69">
        <v>0</v>
      </c>
      <c r="P197" s="69">
        <v>0</v>
      </c>
      <c r="Q197" s="69">
        <v>0</v>
      </c>
      <c r="R197" s="69">
        <v>137</v>
      </c>
      <c r="S197" s="69">
        <v>28</v>
      </c>
      <c r="T197" s="190">
        <v>5312936</v>
      </c>
      <c r="U197" s="190">
        <v>52636</v>
      </c>
      <c r="V197" s="190">
        <v>5260300</v>
      </c>
      <c r="W197" s="190">
        <v>5361981</v>
      </c>
      <c r="X197" s="190">
        <v>5275495</v>
      </c>
      <c r="Y197" s="190">
        <v>0</v>
      </c>
      <c r="Z197" s="190">
        <v>0</v>
      </c>
      <c r="AA197" s="190">
        <v>0</v>
      </c>
      <c r="AB197" s="190">
        <v>5275495</v>
      </c>
      <c r="AC197" s="190">
        <v>5333592</v>
      </c>
      <c r="AD197" s="186">
        <f t="shared" si="68"/>
        <v>1.0139330456437845</v>
      </c>
      <c r="AE197" s="69">
        <f t="shared" si="69"/>
        <v>1</v>
      </c>
      <c r="AF197" s="190">
        <v>107142</v>
      </c>
      <c r="AG197" s="190">
        <v>49045</v>
      </c>
      <c r="AH197" s="69">
        <v>81</v>
      </c>
      <c r="AI197" s="69">
        <v>56</v>
      </c>
      <c r="AJ197" s="69">
        <v>0</v>
      </c>
      <c r="AK197" s="69">
        <v>0</v>
      </c>
      <c r="AL197" s="80">
        <v>2577</v>
      </c>
      <c r="AM197" s="80">
        <v>0</v>
      </c>
      <c r="AN197" s="69">
        <v>0</v>
      </c>
      <c r="AO197" s="69">
        <v>28</v>
      </c>
      <c r="AP197" s="80">
        <v>12635</v>
      </c>
      <c r="AQ197" s="80">
        <v>2522</v>
      </c>
      <c r="AR197" s="69">
        <v>0</v>
      </c>
      <c r="AS197" s="69">
        <v>0</v>
      </c>
      <c r="AT197" s="80">
        <v>0</v>
      </c>
      <c r="AU197" s="80">
        <v>0</v>
      </c>
      <c r="AV197" s="69">
        <v>0</v>
      </c>
      <c r="AW197" s="69">
        <v>0</v>
      </c>
      <c r="AX197" s="80">
        <v>0</v>
      </c>
      <c r="AY197" s="80">
        <v>0</v>
      </c>
      <c r="AZ197" s="69">
        <v>0</v>
      </c>
      <c r="BA197" s="69">
        <v>0</v>
      </c>
      <c r="BB197" s="80">
        <v>0</v>
      </c>
      <c r="BC197" s="80">
        <v>0</v>
      </c>
      <c r="BD197" s="69">
        <v>0</v>
      </c>
      <c r="BE197" s="69">
        <v>0</v>
      </c>
      <c r="BF197" s="80">
        <v>0</v>
      </c>
      <c r="BG197" s="80">
        <v>0</v>
      </c>
      <c r="BH197" s="69">
        <v>0</v>
      </c>
      <c r="BI197" s="69">
        <v>0</v>
      </c>
      <c r="BJ197" s="80">
        <v>0</v>
      </c>
      <c r="BK197" s="80">
        <v>0</v>
      </c>
      <c r="BL197" s="69">
        <v>0</v>
      </c>
      <c r="BM197" s="69">
        <v>0</v>
      </c>
      <c r="BN197" s="80">
        <v>0</v>
      </c>
      <c r="BO197" s="80">
        <v>0</v>
      </c>
      <c r="BP197" s="69">
        <v>0</v>
      </c>
      <c r="BQ197" s="69">
        <v>0</v>
      </c>
      <c r="BR197" s="80">
        <v>66648</v>
      </c>
      <c r="BS197" s="80">
        <v>0</v>
      </c>
      <c r="BT197" s="69">
        <v>0</v>
      </c>
      <c r="BU197" s="69">
        <v>0</v>
      </c>
      <c r="BV197" s="80">
        <v>0</v>
      </c>
      <c r="BW197" s="80">
        <v>0</v>
      </c>
      <c r="BX197" s="69">
        <v>0</v>
      </c>
      <c r="BY197" s="69">
        <v>0</v>
      </c>
      <c r="BZ197" s="80">
        <v>0</v>
      </c>
      <c r="CA197" s="80">
        <v>0</v>
      </c>
      <c r="CB197" s="69">
        <v>0</v>
      </c>
      <c r="CC197" s="69">
        <v>0</v>
      </c>
      <c r="CD197" s="80">
        <v>0</v>
      </c>
      <c r="CE197" s="80">
        <v>0</v>
      </c>
      <c r="CF197" s="69">
        <v>0</v>
      </c>
      <c r="CG197" s="69">
        <v>0</v>
      </c>
      <c r="CH197" s="80">
        <v>0</v>
      </c>
      <c r="CI197" s="80">
        <v>0</v>
      </c>
      <c r="CJ197" s="69">
        <v>0</v>
      </c>
      <c r="CK197" s="69">
        <v>28</v>
      </c>
      <c r="CL197" s="80">
        <v>81860</v>
      </c>
      <c r="CM197" s="80">
        <v>2522</v>
      </c>
      <c r="CN197" s="67" t="s">
        <v>757</v>
      </c>
      <c r="CO197" s="67" t="s">
        <v>758</v>
      </c>
      <c r="CP197" s="67" t="s">
        <v>570</v>
      </c>
      <c r="CQ197" s="67" t="s">
        <v>570</v>
      </c>
      <c r="CR197" s="67" t="s">
        <v>570</v>
      </c>
      <c r="CS197" s="67" t="s">
        <v>570</v>
      </c>
      <c r="CT197" s="68">
        <v>45282</v>
      </c>
      <c r="CU197" s="67" t="s">
        <v>828</v>
      </c>
      <c r="CV197" s="67" t="s">
        <v>824</v>
      </c>
      <c r="CW197" s="68" t="s">
        <v>168</v>
      </c>
      <c r="CX197" s="68">
        <v>45149</v>
      </c>
      <c r="CY197" s="67" t="s">
        <v>825</v>
      </c>
      <c r="CZ197" s="67" t="s">
        <v>824</v>
      </c>
      <c r="DA197" s="67" t="s">
        <v>876</v>
      </c>
      <c r="DB197" s="81">
        <v>6332507.0800000001</v>
      </c>
      <c r="DC197" s="67"/>
      <c r="DD197" s="6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</row>
    <row r="198" spans="1:1477" s="69" customFormat="1">
      <c r="B198" s="67" t="s">
        <v>4</v>
      </c>
      <c r="C198" s="67" t="s">
        <v>361</v>
      </c>
      <c r="D198" s="67" t="s">
        <v>362</v>
      </c>
      <c r="E198" s="194">
        <v>44474</v>
      </c>
      <c r="F198" s="67" t="s">
        <v>828</v>
      </c>
      <c r="G198" s="158" t="s">
        <v>829</v>
      </c>
      <c r="H198" s="187">
        <v>5</v>
      </c>
      <c r="I198" s="69">
        <v>2</v>
      </c>
      <c r="J198" s="69">
        <v>289</v>
      </c>
      <c r="K198" s="69">
        <v>528</v>
      </c>
      <c r="L198" s="69">
        <v>527</v>
      </c>
      <c r="M198" s="186">
        <f t="shared" si="66"/>
        <v>0.9965397923875432</v>
      </c>
      <c r="N198" s="69">
        <f t="shared" si="67"/>
        <v>1</v>
      </c>
      <c r="O198" s="69">
        <v>1</v>
      </c>
      <c r="P198" s="69">
        <v>0</v>
      </c>
      <c r="Q198" s="69">
        <v>0</v>
      </c>
      <c r="R198" s="69">
        <v>239</v>
      </c>
      <c r="S198" s="69">
        <v>0</v>
      </c>
      <c r="T198" s="190">
        <v>7424369</v>
      </c>
      <c r="U198" s="190">
        <v>84545</v>
      </c>
      <c r="V198" s="190">
        <v>7339824</v>
      </c>
      <c r="W198" s="190">
        <v>7591181</v>
      </c>
      <c r="X198" s="190">
        <v>7558842</v>
      </c>
      <c r="Y198" s="190">
        <v>0</v>
      </c>
      <c r="Z198" s="190">
        <v>0</v>
      </c>
      <c r="AA198" s="190">
        <v>0</v>
      </c>
      <c r="AB198" s="190">
        <v>7558842</v>
      </c>
      <c r="AC198" s="190">
        <v>7794728</v>
      </c>
      <c r="AD198" s="186">
        <f t="shared" si="68"/>
        <v>1.0619775079075466</v>
      </c>
      <c r="AE198" s="69">
        <f t="shared" si="69"/>
        <v>1</v>
      </c>
      <c r="AF198" s="190">
        <v>394527</v>
      </c>
      <c r="AG198" s="190">
        <v>166812</v>
      </c>
      <c r="AH198" s="69">
        <v>75</v>
      </c>
      <c r="AI198" s="69">
        <v>164</v>
      </c>
      <c r="AJ198" s="69">
        <v>0</v>
      </c>
      <c r="AK198" s="69">
        <v>0</v>
      </c>
      <c r="AL198" s="80">
        <v>15614</v>
      </c>
      <c r="AM198" s="80">
        <v>0</v>
      </c>
      <c r="AN198" s="69">
        <v>0</v>
      </c>
      <c r="AO198" s="69">
        <v>0</v>
      </c>
      <c r="AP198" s="80">
        <v>22253</v>
      </c>
      <c r="AQ198" s="80">
        <v>0</v>
      </c>
      <c r="AR198" s="69">
        <v>0</v>
      </c>
      <c r="AS198" s="69">
        <v>0</v>
      </c>
      <c r="AT198" s="80">
        <v>0</v>
      </c>
      <c r="AU198" s="80">
        <v>0</v>
      </c>
      <c r="AV198" s="69">
        <v>0</v>
      </c>
      <c r="AW198" s="69">
        <v>0</v>
      </c>
      <c r="AX198" s="80">
        <v>0</v>
      </c>
      <c r="AY198" s="80">
        <v>0</v>
      </c>
      <c r="AZ198" s="69">
        <v>0</v>
      </c>
      <c r="BA198" s="69">
        <v>0</v>
      </c>
      <c r="BB198" s="80">
        <v>0</v>
      </c>
      <c r="BC198" s="80">
        <v>0</v>
      </c>
      <c r="BD198" s="69">
        <v>0</v>
      </c>
      <c r="BE198" s="69">
        <v>0</v>
      </c>
      <c r="BF198" s="80">
        <v>25696</v>
      </c>
      <c r="BG198" s="80">
        <v>0</v>
      </c>
      <c r="BH198" s="69">
        <v>0</v>
      </c>
      <c r="BI198" s="69">
        <v>0</v>
      </c>
      <c r="BJ198" s="80">
        <v>0</v>
      </c>
      <c r="BK198" s="80">
        <v>0</v>
      </c>
      <c r="BL198" s="69">
        <v>0</v>
      </c>
      <c r="BM198" s="69">
        <v>0</v>
      </c>
      <c r="BN198" s="80">
        <v>0</v>
      </c>
      <c r="BO198" s="80">
        <v>0</v>
      </c>
      <c r="BP198" s="69">
        <v>0</v>
      </c>
      <c r="BQ198" s="69">
        <v>0</v>
      </c>
      <c r="BR198" s="80">
        <v>158642</v>
      </c>
      <c r="BS198" s="80">
        <v>0</v>
      </c>
      <c r="BT198" s="69">
        <v>0</v>
      </c>
      <c r="BU198" s="69">
        <v>0</v>
      </c>
      <c r="BV198" s="80">
        <v>0</v>
      </c>
      <c r="BW198" s="80">
        <v>0</v>
      </c>
      <c r="BX198" s="69">
        <v>0</v>
      </c>
      <c r="BY198" s="69">
        <v>0</v>
      </c>
      <c r="BZ198" s="80">
        <v>0</v>
      </c>
      <c r="CA198" s="80">
        <v>0</v>
      </c>
      <c r="CB198" s="69">
        <v>0</v>
      </c>
      <c r="CC198" s="69">
        <v>0</v>
      </c>
      <c r="CD198" s="80">
        <v>0</v>
      </c>
      <c r="CE198" s="80">
        <v>0</v>
      </c>
      <c r="CF198" s="69">
        <v>0</v>
      </c>
      <c r="CG198" s="69">
        <v>0</v>
      </c>
      <c r="CH198" s="80">
        <v>0</v>
      </c>
      <c r="CI198" s="80">
        <v>0</v>
      </c>
      <c r="CJ198" s="69">
        <v>0</v>
      </c>
      <c r="CK198" s="69">
        <v>0</v>
      </c>
      <c r="CL198" s="80">
        <v>222204</v>
      </c>
      <c r="CM198" s="80">
        <v>0</v>
      </c>
      <c r="CN198" s="67" t="s">
        <v>757</v>
      </c>
      <c r="CO198" s="67" t="s">
        <v>758</v>
      </c>
      <c r="CP198" s="67" t="s">
        <v>570</v>
      </c>
      <c r="CQ198" s="67" t="s">
        <v>570</v>
      </c>
      <c r="CR198" s="67" t="s">
        <v>570</v>
      </c>
      <c r="CS198" s="67" t="s">
        <v>570</v>
      </c>
      <c r="CT198" s="68">
        <v>45184</v>
      </c>
      <c r="CU198" s="67" t="s">
        <v>825</v>
      </c>
      <c r="CV198" s="67" t="s">
        <v>824</v>
      </c>
      <c r="CW198" s="68" t="s">
        <v>168</v>
      </c>
      <c r="CX198" s="68">
        <v>45119</v>
      </c>
      <c r="CY198" s="67" t="s">
        <v>825</v>
      </c>
      <c r="CZ198" s="67" t="s">
        <v>824</v>
      </c>
      <c r="DA198" s="67" t="s">
        <v>876</v>
      </c>
      <c r="DB198" s="81">
        <v>9276735.0500000007</v>
      </c>
      <c r="DC198" s="67"/>
      <c r="DD198" s="67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</row>
    <row r="199" spans="1:1477" s="69" customFormat="1">
      <c r="B199" s="67" t="s">
        <v>4</v>
      </c>
      <c r="C199" s="67" t="s">
        <v>363</v>
      </c>
      <c r="D199" s="67" t="s">
        <v>364</v>
      </c>
      <c r="E199" s="194">
        <v>44593</v>
      </c>
      <c r="F199" s="67" t="s">
        <v>823</v>
      </c>
      <c r="G199" s="158" t="s">
        <v>829</v>
      </c>
      <c r="H199" s="187">
        <v>3</v>
      </c>
      <c r="I199" s="69">
        <v>2</v>
      </c>
      <c r="J199" s="69">
        <v>260</v>
      </c>
      <c r="K199" s="69">
        <v>357</v>
      </c>
      <c r="L199" s="69">
        <v>355</v>
      </c>
      <c r="M199" s="186">
        <f t="shared" si="66"/>
        <v>1.0615384615384615</v>
      </c>
      <c r="N199" s="69">
        <f t="shared" si="67"/>
        <v>1</v>
      </c>
      <c r="O199" s="69">
        <v>2</v>
      </c>
      <c r="P199" s="69">
        <v>0</v>
      </c>
      <c r="Q199" s="69">
        <v>0</v>
      </c>
      <c r="R199" s="69">
        <v>79</v>
      </c>
      <c r="S199" s="69">
        <v>18</v>
      </c>
      <c r="T199" s="190">
        <v>3001616</v>
      </c>
      <c r="U199" s="190">
        <v>50000</v>
      </c>
      <c r="V199" s="190">
        <v>2951616</v>
      </c>
      <c r="W199" s="190">
        <v>3060677</v>
      </c>
      <c r="X199" s="190">
        <v>3027637</v>
      </c>
      <c r="Y199" s="190">
        <v>0</v>
      </c>
      <c r="Z199" s="190">
        <v>0</v>
      </c>
      <c r="AA199" s="190">
        <v>0</v>
      </c>
      <c r="AB199" s="190">
        <v>3027637</v>
      </c>
      <c r="AC199" s="190">
        <v>3063478</v>
      </c>
      <c r="AD199" s="186">
        <f t="shared" si="68"/>
        <v>1.0378985613304712</v>
      </c>
      <c r="AE199" s="69">
        <f t="shared" si="69"/>
        <v>1</v>
      </c>
      <c r="AF199" s="190">
        <v>44903</v>
      </c>
      <c r="AG199" s="190">
        <v>59061</v>
      </c>
      <c r="AH199" s="69">
        <v>54</v>
      </c>
      <c r="AI199" s="69">
        <v>25</v>
      </c>
      <c r="AJ199" s="69">
        <v>0</v>
      </c>
      <c r="AK199" s="69">
        <v>0</v>
      </c>
      <c r="AL199" s="80">
        <v>0</v>
      </c>
      <c r="AM199" s="80">
        <v>0</v>
      </c>
      <c r="AN199" s="69">
        <v>0</v>
      </c>
      <c r="AO199" s="69">
        <v>18</v>
      </c>
      <c r="AP199" s="80">
        <v>39866</v>
      </c>
      <c r="AQ199" s="80">
        <v>5874</v>
      </c>
      <c r="AR199" s="69">
        <v>0</v>
      </c>
      <c r="AS199" s="69">
        <v>0</v>
      </c>
      <c r="AT199" s="80">
        <v>0</v>
      </c>
      <c r="AU199" s="80">
        <v>0</v>
      </c>
      <c r="AV199" s="69">
        <v>0</v>
      </c>
      <c r="AW199" s="69">
        <v>0</v>
      </c>
      <c r="AX199" s="80">
        <v>0</v>
      </c>
      <c r="AY199" s="80">
        <v>0</v>
      </c>
      <c r="AZ199" s="69">
        <v>0</v>
      </c>
      <c r="BA199" s="69">
        <v>0</v>
      </c>
      <c r="BB199" s="80">
        <v>0</v>
      </c>
      <c r="BC199" s="80">
        <v>0</v>
      </c>
      <c r="BD199" s="69">
        <v>0</v>
      </c>
      <c r="BE199" s="69">
        <v>0</v>
      </c>
      <c r="BF199" s="80">
        <v>0</v>
      </c>
      <c r="BG199" s="80">
        <v>0</v>
      </c>
      <c r="BH199" s="69">
        <v>0</v>
      </c>
      <c r="BI199" s="69">
        <v>0</v>
      </c>
      <c r="BJ199" s="80">
        <v>0</v>
      </c>
      <c r="BK199" s="80">
        <v>0</v>
      </c>
      <c r="BL199" s="69">
        <v>0</v>
      </c>
      <c r="BM199" s="69">
        <v>0</v>
      </c>
      <c r="BN199" s="80">
        <v>0</v>
      </c>
      <c r="BO199" s="80">
        <v>0</v>
      </c>
      <c r="BP199" s="69">
        <v>0</v>
      </c>
      <c r="BQ199" s="69">
        <v>0</v>
      </c>
      <c r="BR199" s="80">
        <v>9061</v>
      </c>
      <c r="BS199" s="80">
        <v>0</v>
      </c>
      <c r="BT199" s="69">
        <v>0</v>
      </c>
      <c r="BU199" s="69">
        <v>0</v>
      </c>
      <c r="BV199" s="80">
        <v>0</v>
      </c>
      <c r="BW199" s="80">
        <v>0</v>
      </c>
      <c r="BX199" s="69">
        <v>0</v>
      </c>
      <c r="BY199" s="69">
        <v>0</v>
      </c>
      <c r="BZ199" s="80">
        <v>0</v>
      </c>
      <c r="CA199" s="80">
        <v>0</v>
      </c>
      <c r="CB199" s="69">
        <v>0</v>
      </c>
      <c r="CC199" s="69">
        <v>0</v>
      </c>
      <c r="CD199" s="80">
        <v>0</v>
      </c>
      <c r="CE199" s="80">
        <v>0</v>
      </c>
      <c r="CF199" s="69">
        <v>0</v>
      </c>
      <c r="CG199" s="69">
        <v>0</v>
      </c>
      <c r="CH199" s="80">
        <v>0</v>
      </c>
      <c r="CI199" s="80">
        <v>0</v>
      </c>
      <c r="CJ199" s="69">
        <v>0</v>
      </c>
      <c r="CK199" s="69">
        <v>18</v>
      </c>
      <c r="CL199" s="80">
        <v>48928</v>
      </c>
      <c r="CM199" s="80">
        <v>5874</v>
      </c>
      <c r="CN199" s="67" t="s">
        <v>588</v>
      </c>
      <c r="CO199" s="67" t="s">
        <v>589</v>
      </c>
      <c r="CP199" s="67" t="s">
        <v>570</v>
      </c>
      <c r="CQ199" s="67" t="s">
        <v>570</v>
      </c>
      <c r="CR199" s="67" t="s">
        <v>570</v>
      </c>
      <c r="CS199" s="67" t="s">
        <v>570</v>
      </c>
      <c r="CT199" s="68">
        <v>45274</v>
      </c>
      <c r="CU199" s="67" t="s">
        <v>828</v>
      </c>
      <c r="CV199" s="67" t="s">
        <v>824</v>
      </c>
      <c r="CW199" s="68" t="s">
        <v>168</v>
      </c>
      <c r="CX199" s="68">
        <v>45097</v>
      </c>
      <c r="CY199" s="67" t="s">
        <v>821</v>
      </c>
      <c r="CZ199" s="67" t="s">
        <v>827</v>
      </c>
      <c r="DA199" s="67" t="s">
        <v>880</v>
      </c>
      <c r="DB199" s="81">
        <v>2459664.25</v>
      </c>
      <c r="DC199" s="67"/>
      <c r="DD199" s="67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</row>
    <row r="200" spans="1:1477" s="69" customFormat="1">
      <c r="B200" s="67" t="s">
        <v>4</v>
      </c>
      <c r="C200" s="67" t="s">
        <v>524</v>
      </c>
      <c r="D200" s="67" t="s">
        <v>525</v>
      </c>
      <c r="E200" s="194">
        <v>44866</v>
      </c>
      <c r="F200" s="67" t="s">
        <v>828</v>
      </c>
      <c r="G200" s="158" t="s">
        <v>827</v>
      </c>
      <c r="H200" s="187">
        <v>2</v>
      </c>
      <c r="I200" s="69">
        <v>1</v>
      </c>
      <c r="J200" s="69">
        <v>300</v>
      </c>
      <c r="K200" s="69">
        <v>354</v>
      </c>
      <c r="L200" s="69">
        <v>325</v>
      </c>
      <c r="M200" s="186">
        <f t="shared" si="66"/>
        <v>0.90333333333333332</v>
      </c>
      <c r="N200" s="69">
        <f t="shared" si="67"/>
        <v>1</v>
      </c>
      <c r="O200" s="69">
        <v>29</v>
      </c>
      <c r="P200" s="69">
        <v>0</v>
      </c>
      <c r="Q200" s="69">
        <v>0</v>
      </c>
      <c r="R200" s="69">
        <v>54</v>
      </c>
      <c r="S200" s="69">
        <v>0</v>
      </c>
      <c r="T200" s="190">
        <v>8096921</v>
      </c>
      <c r="U200" s="190">
        <v>114500</v>
      </c>
      <c r="V200" s="190">
        <v>7982421</v>
      </c>
      <c r="W200" s="190">
        <v>8098655</v>
      </c>
      <c r="X200" s="190">
        <v>8200608</v>
      </c>
      <c r="Y200" s="190">
        <v>0</v>
      </c>
      <c r="Z200" s="190">
        <v>0</v>
      </c>
      <c r="AA200" s="190">
        <v>0</v>
      </c>
      <c r="AB200" s="190">
        <v>8200608</v>
      </c>
      <c r="AC200" s="190">
        <v>8093983</v>
      </c>
      <c r="AD200" s="186">
        <f t="shared" si="68"/>
        <v>1.0139759604260412</v>
      </c>
      <c r="AE200" s="69">
        <f t="shared" si="69"/>
        <v>1</v>
      </c>
      <c r="AF200" s="190">
        <v>-104891</v>
      </c>
      <c r="AG200" s="190">
        <v>1734</v>
      </c>
      <c r="AH200" s="69">
        <v>26</v>
      </c>
      <c r="AI200" s="69">
        <v>28</v>
      </c>
      <c r="AJ200" s="69">
        <v>0</v>
      </c>
      <c r="AK200" s="69">
        <v>0</v>
      </c>
      <c r="AL200" s="80">
        <v>0</v>
      </c>
      <c r="AM200" s="80">
        <v>0</v>
      </c>
      <c r="AN200" s="69">
        <v>0</v>
      </c>
      <c r="AO200" s="69">
        <v>0</v>
      </c>
      <c r="AP200" s="80">
        <v>65137</v>
      </c>
      <c r="AQ200" s="80">
        <v>0</v>
      </c>
      <c r="AR200" s="69">
        <v>0</v>
      </c>
      <c r="AS200" s="69">
        <v>0</v>
      </c>
      <c r="AT200" s="80">
        <v>0</v>
      </c>
      <c r="AU200" s="80">
        <v>0</v>
      </c>
      <c r="AV200" s="69">
        <v>0</v>
      </c>
      <c r="AW200" s="69">
        <v>0</v>
      </c>
      <c r="AX200" s="80">
        <v>0</v>
      </c>
      <c r="AY200" s="80">
        <v>0</v>
      </c>
      <c r="AZ200" s="69">
        <v>0</v>
      </c>
      <c r="BA200" s="69">
        <v>0</v>
      </c>
      <c r="BB200" s="80">
        <v>0</v>
      </c>
      <c r="BC200" s="80">
        <v>0</v>
      </c>
      <c r="BD200" s="69">
        <v>0</v>
      </c>
      <c r="BE200" s="69">
        <v>0</v>
      </c>
      <c r="BF200" s="80">
        <v>0</v>
      </c>
      <c r="BG200" s="80">
        <v>0</v>
      </c>
      <c r="BH200" s="69">
        <v>0</v>
      </c>
      <c r="BI200" s="69">
        <v>0</v>
      </c>
      <c r="BJ200" s="80">
        <v>0</v>
      </c>
      <c r="BK200" s="80">
        <v>0</v>
      </c>
      <c r="BL200" s="69">
        <v>0</v>
      </c>
      <c r="BM200" s="69">
        <v>0</v>
      </c>
      <c r="BN200" s="80">
        <v>0</v>
      </c>
      <c r="BO200" s="80">
        <v>0</v>
      </c>
      <c r="BP200" s="69">
        <v>0</v>
      </c>
      <c r="BQ200" s="69">
        <v>0</v>
      </c>
      <c r="BR200" s="80">
        <v>0</v>
      </c>
      <c r="BS200" s="80">
        <v>0</v>
      </c>
      <c r="BT200" s="69">
        <v>0</v>
      </c>
      <c r="BU200" s="69">
        <v>0</v>
      </c>
      <c r="BV200" s="80">
        <v>0</v>
      </c>
      <c r="BW200" s="80">
        <v>0</v>
      </c>
      <c r="BX200" s="69">
        <v>0</v>
      </c>
      <c r="BY200" s="69">
        <v>0</v>
      </c>
      <c r="BZ200" s="80">
        <v>0</v>
      </c>
      <c r="CA200" s="80">
        <v>0</v>
      </c>
      <c r="CB200" s="69">
        <v>0</v>
      </c>
      <c r="CC200" s="69">
        <v>0</v>
      </c>
      <c r="CD200" s="80">
        <v>0</v>
      </c>
      <c r="CE200" s="80">
        <v>0</v>
      </c>
      <c r="CF200" s="69">
        <v>0</v>
      </c>
      <c r="CG200" s="69">
        <v>0</v>
      </c>
      <c r="CH200" s="80">
        <v>0</v>
      </c>
      <c r="CI200" s="80">
        <v>0</v>
      </c>
      <c r="CJ200" s="69">
        <v>0</v>
      </c>
      <c r="CK200" s="69">
        <v>0</v>
      </c>
      <c r="CL200" s="80">
        <v>65137</v>
      </c>
      <c r="CM200" s="80">
        <v>0</v>
      </c>
      <c r="CN200" s="67" t="s">
        <v>753</v>
      </c>
      <c r="CO200" s="67" t="s">
        <v>754</v>
      </c>
      <c r="CP200" s="67" t="s">
        <v>570</v>
      </c>
      <c r="CQ200" s="67" t="s">
        <v>570</v>
      </c>
      <c r="CR200" s="67" t="s">
        <v>570</v>
      </c>
      <c r="CS200" s="67" t="s">
        <v>570</v>
      </c>
      <c r="CT200" s="68">
        <v>45356</v>
      </c>
      <c r="CU200" s="67" t="s">
        <v>823</v>
      </c>
      <c r="CV200" s="67" t="s">
        <v>824</v>
      </c>
      <c r="CW200" s="68" t="s">
        <v>168</v>
      </c>
      <c r="CX200" s="68">
        <v>45280</v>
      </c>
      <c r="CY200" s="67" t="s">
        <v>828</v>
      </c>
      <c r="CZ200" s="67" t="s">
        <v>824</v>
      </c>
      <c r="DA200" s="67" t="s">
        <v>874</v>
      </c>
      <c r="DB200" s="81">
        <v>11713738.109999999</v>
      </c>
      <c r="DC200" s="67"/>
      <c r="DD200" s="67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</row>
    <row r="201" spans="1:1477" s="69" customFormat="1">
      <c r="B201" s="67" t="s">
        <v>4</v>
      </c>
      <c r="C201" s="67" t="s">
        <v>526</v>
      </c>
      <c r="D201" s="67" t="s">
        <v>527</v>
      </c>
      <c r="E201" s="194">
        <v>44565</v>
      </c>
      <c r="F201" s="67" t="s">
        <v>823</v>
      </c>
      <c r="G201" s="158" t="s">
        <v>829</v>
      </c>
      <c r="H201" s="187">
        <v>1</v>
      </c>
      <c r="I201" s="69">
        <v>0</v>
      </c>
      <c r="J201" s="69">
        <v>140</v>
      </c>
      <c r="K201" s="69">
        <v>248</v>
      </c>
      <c r="L201" s="69">
        <v>246</v>
      </c>
      <c r="M201" s="186">
        <f t="shared" si="66"/>
        <v>1.1642857142857144</v>
      </c>
      <c r="N201" s="69">
        <f t="shared" si="67"/>
        <v>1</v>
      </c>
      <c r="O201" s="69">
        <v>2</v>
      </c>
      <c r="P201" s="69">
        <v>0</v>
      </c>
      <c r="Q201" s="69">
        <v>0</v>
      </c>
      <c r="R201" s="69">
        <v>83</v>
      </c>
      <c r="S201" s="69">
        <v>25</v>
      </c>
      <c r="T201" s="190">
        <v>679529</v>
      </c>
      <c r="U201" s="190">
        <v>24250</v>
      </c>
      <c r="V201" s="190">
        <v>655279</v>
      </c>
      <c r="W201" s="190">
        <v>679529</v>
      </c>
      <c r="X201" s="190">
        <v>677096</v>
      </c>
      <c r="Y201" s="190">
        <v>0</v>
      </c>
      <c r="Z201" s="190">
        <v>0</v>
      </c>
      <c r="AA201" s="190">
        <v>0</v>
      </c>
      <c r="AB201" s="190">
        <v>677096</v>
      </c>
      <c r="AC201" s="190">
        <v>677187</v>
      </c>
      <c r="AD201" s="186">
        <f t="shared" si="68"/>
        <v>1.0334330872803799</v>
      </c>
      <c r="AE201" s="69">
        <f t="shared" si="69"/>
        <v>1</v>
      </c>
      <c r="AF201" s="190">
        <v>92</v>
      </c>
      <c r="AG201" s="190">
        <v>0</v>
      </c>
      <c r="AH201" s="69">
        <v>49</v>
      </c>
      <c r="AI201" s="69">
        <v>34</v>
      </c>
      <c r="AJ201" s="69">
        <v>0</v>
      </c>
      <c r="AK201" s="69">
        <v>0</v>
      </c>
      <c r="AL201" s="80">
        <v>0</v>
      </c>
      <c r="AM201" s="80">
        <v>0</v>
      </c>
      <c r="AN201" s="69">
        <v>0</v>
      </c>
      <c r="AO201" s="69">
        <v>0</v>
      </c>
      <c r="AP201" s="80">
        <v>0</v>
      </c>
      <c r="AQ201" s="80">
        <v>0</v>
      </c>
      <c r="AR201" s="69">
        <v>0</v>
      </c>
      <c r="AS201" s="69">
        <v>0</v>
      </c>
      <c r="AT201" s="80">
        <v>0</v>
      </c>
      <c r="AU201" s="80">
        <v>0</v>
      </c>
      <c r="AV201" s="69">
        <v>0</v>
      </c>
      <c r="AW201" s="69">
        <v>0</v>
      </c>
      <c r="AX201" s="80">
        <v>0</v>
      </c>
      <c r="AY201" s="80">
        <v>0</v>
      </c>
      <c r="AZ201" s="69">
        <v>0</v>
      </c>
      <c r="BA201" s="69">
        <v>0</v>
      </c>
      <c r="BB201" s="80">
        <v>0</v>
      </c>
      <c r="BC201" s="80">
        <v>0</v>
      </c>
      <c r="BD201" s="69">
        <v>0</v>
      </c>
      <c r="BE201" s="69">
        <v>25</v>
      </c>
      <c r="BF201" s="80">
        <v>1848</v>
      </c>
      <c r="BG201" s="80">
        <v>0</v>
      </c>
      <c r="BH201" s="69">
        <v>0</v>
      </c>
      <c r="BI201" s="69">
        <v>0</v>
      </c>
      <c r="BJ201" s="80">
        <v>0</v>
      </c>
      <c r="BK201" s="80">
        <v>0</v>
      </c>
      <c r="BL201" s="69">
        <v>0</v>
      </c>
      <c r="BM201" s="69">
        <v>0</v>
      </c>
      <c r="BN201" s="80">
        <v>0</v>
      </c>
      <c r="BO201" s="80">
        <v>0</v>
      </c>
      <c r="BP201" s="69">
        <v>0</v>
      </c>
      <c r="BQ201" s="69">
        <v>0</v>
      </c>
      <c r="BR201" s="80">
        <v>0</v>
      </c>
      <c r="BS201" s="80">
        <v>0</v>
      </c>
      <c r="BT201" s="69">
        <v>0</v>
      </c>
      <c r="BU201" s="69">
        <v>0</v>
      </c>
      <c r="BV201" s="80">
        <v>0</v>
      </c>
      <c r="BW201" s="80">
        <v>0</v>
      </c>
      <c r="BX201" s="69">
        <v>0</v>
      </c>
      <c r="BY201" s="69">
        <v>0</v>
      </c>
      <c r="BZ201" s="80">
        <v>0</v>
      </c>
      <c r="CA201" s="80">
        <v>0</v>
      </c>
      <c r="CB201" s="69">
        <v>0</v>
      </c>
      <c r="CC201" s="69">
        <v>0</v>
      </c>
      <c r="CD201" s="80">
        <v>0</v>
      </c>
      <c r="CE201" s="80">
        <v>0</v>
      </c>
      <c r="CF201" s="69">
        <v>0</v>
      </c>
      <c r="CG201" s="69">
        <v>0</v>
      </c>
      <c r="CH201" s="80">
        <v>0</v>
      </c>
      <c r="CI201" s="80">
        <v>0</v>
      </c>
      <c r="CJ201" s="69">
        <v>0</v>
      </c>
      <c r="CK201" s="69">
        <v>25</v>
      </c>
      <c r="CL201" s="80">
        <v>1848</v>
      </c>
      <c r="CM201" s="80">
        <v>0</v>
      </c>
      <c r="CN201" s="67" t="s">
        <v>610</v>
      </c>
      <c r="CO201" s="67" t="s">
        <v>611</v>
      </c>
      <c r="CP201" s="67" t="s">
        <v>570</v>
      </c>
      <c r="CQ201" s="67" t="s">
        <v>570</v>
      </c>
      <c r="CR201" s="67" t="s">
        <v>570</v>
      </c>
      <c r="CS201" s="67" t="s">
        <v>570</v>
      </c>
      <c r="CT201" s="68">
        <v>45156</v>
      </c>
      <c r="CU201" s="67" t="s">
        <v>825</v>
      </c>
      <c r="CV201" s="67" t="s">
        <v>824</v>
      </c>
      <c r="CW201" s="68" t="s">
        <v>168</v>
      </c>
      <c r="CX201" s="68">
        <v>45085</v>
      </c>
      <c r="CY201" s="67" t="s">
        <v>821</v>
      </c>
      <c r="CZ201" s="67" t="s">
        <v>827</v>
      </c>
      <c r="DA201" s="67" t="s">
        <v>875</v>
      </c>
      <c r="DB201" s="81">
        <v>681570.8</v>
      </c>
      <c r="DC201" s="67"/>
      <c r="DD201" s="67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</row>
    <row r="202" spans="1:1477" s="103" customFormat="1" ht="12" thickBot="1">
      <c r="A202" s="130"/>
      <c r="B202" s="104"/>
      <c r="C202" s="104"/>
      <c r="D202" s="104"/>
      <c r="E202" s="68"/>
      <c r="F202" s="104"/>
      <c r="G202" s="104"/>
      <c r="H202" s="105"/>
      <c r="I202" s="105"/>
      <c r="J202" s="105"/>
      <c r="K202" s="105"/>
      <c r="L202" s="105"/>
      <c r="M202" s="140"/>
      <c r="N202" s="105"/>
      <c r="O202" s="105"/>
      <c r="P202" s="105"/>
      <c r="Q202" s="105"/>
      <c r="R202" s="105"/>
      <c r="S202" s="105"/>
      <c r="T202" s="106"/>
      <c r="U202" s="106"/>
      <c r="V202" s="106"/>
      <c r="W202" s="106"/>
      <c r="X202" s="106"/>
      <c r="Y202" s="190"/>
      <c r="Z202" s="190"/>
      <c r="AA202" s="190"/>
      <c r="AB202" s="190"/>
      <c r="AC202" s="190"/>
      <c r="AD202" s="140"/>
      <c r="AE202" s="105"/>
      <c r="AF202" s="190"/>
      <c r="AG202" s="190"/>
      <c r="AH202" s="105"/>
      <c r="AI202" s="105"/>
      <c r="AJ202" s="107"/>
      <c r="AK202" s="107"/>
      <c r="AL202" s="80"/>
      <c r="AM202" s="80"/>
      <c r="AN202" s="107"/>
      <c r="AO202" s="107"/>
      <c r="AP202" s="80"/>
      <c r="AQ202" s="80"/>
      <c r="AR202" s="107"/>
      <c r="AS202" s="107"/>
      <c r="AT202" s="80"/>
      <c r="AU202" s="80"/>
      <c r="AV202" s="107"/>
      <c r="AW202" s="107"/>
      <c r="AX202" s="80"/>
      <c r="AY202" s="80"/>
      <c r="AZ202" s="107"/>
      <c r="BA202" s="107"/>
      <c r="BB202" s="80"/>
      <c r="BC202" s="80"/>
      <c r="BD202" s="107"/>
      <c r="BE202" s="107"/>
      <c r="BF202" s="80"/>
      <c r="BG202" s="80"/>
      <c r="BH202" s="107"/>
      <c r="BI202" s="107"/>
      <c r="BJ202" s="80"/>
      <c r="BK202" s="80"/>
      <c r="BL202" s="107"/>
      <c r="BM202" s="107"/>
      <c r="BN202" s="80"/>
      <c r="BO202" s="80"/>
      <c r="BP202" s="107"/>
      <c r="BQ202" s="107"/>
      <c r="BR202" s="80"/>
      <c r="BS202" s="80"/>
      <c r="BT202" s="107"/>
      <c r="BU202" s="107"/>
      <c r="BV202" s="80"/>
      <c r="BW202" s="80"/>
      <c r="BX202" s="107"/>
      <c r="BY202" s="107"/>
      <c r="BZ202" s="80"/>
      <c r="CA202" s="80"/>
      <c r="CB202" s="107"/>
      <c r="CC202" s="107"/>
      <c r="CD202" s="80"/>
      <c r="CE202" s="80"/>
      <c r="CF202" s="107"/>
      <c r="CG202" s="107"/>
      <c r="CH202" s="80"/>
      <c r="CI202" s="80"/>
      <c r="CJ202" s="107"/>
      <c r="CK202" s="107"/>
      <c r="CL202" s="80"/>
      <c r="CM202" s="80"/>
      <c r="CN202" s="108"/>
      <c r="CO202" s="108"/>
      <c r="CP202" s="108"/>
      <c r="CQ202" s="108"/>
      <c r="CR202" s="108"/>
      <c r="CS202" s="108"/>
      <c r="CT202" s="68"/>
      <c r="CU202" s="104"/>
      <c r="CV202" s="104"/>
      <c r="CW202" s="68"/>
      <c r="CX202" s="68"/>
      <c r="CY202" s="104"/>
      <c r="CZ202" s="104"/>
      <c r="DA202" s="104"/>
      <c r="DB202" s="106"/>
      <c r="DC202" s="105"/>
      <c r="DD202" s="10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  <c r="ALU202" s="5"/>
      <c r="ALV202" s="5"/>
      <c r="ALW202" s="5"/>
      <c r="ALX202" s="5"/>
      <c r="ALY202" s="5"/>
      <c r="ALZ202" s="5"/>
      <c r="AMA202" s="5"/>
      <c r="AMB202" s="5"/>
      <c r="AMC202" s="5"/>
      <c r="AMD202" s="5"/>
      <c r="AME202" s="5"/>
      <c r="AMF202" s="5"/>
      <c r="AMG202" s="5"/>
      <c r="AMH202" s="5"/>
      <c r="AMI202" s="5"/>
      <c r="AMJ202" s="5"/>
      <c r="AMK202" s="5"/>
      <c r="AML202" s="5"/>
      <c r="AMM202" s="5"/>
      <c r="AMN202" s="5"/>
      <c r="AMO202" s="5"/>
      <c r="AMP202" s="5"/>
      <c r="AMQ202" s="5"/>
      <c r="AMR202" s="5"/>
      <c r="AMS202" s="5"/>
      <c r="AMT202" s="5"/>
      <c r="AMU202" s="5"/>
      <c r="AMV202" s="5"/>
      <c r="AMW202" s="5"/>
      <c r="AMX202" s="5"/>
      <c r="AMY202" s="5"/>
      <c r="AMZ202" s="5"/>
      <c r="ANA202" s="5"/>
      <c r="ANB202" s="5"/>
      <c r="ANC202" s="5"/>
      <c r="AND202" s="5"/>
      <c r="ANE202" s="5"/>
      <c r="ANF202" s="5"/>
      <c r="ANG202" s="5"/>
      <c r="ANH202" s="5"/>
      <c r="ANI202" s="5"/>
      <c r="ANJ202" s="5"/>
      <c r="ANK202" s="5"/>
      <c r="ANL202" s="5"/>
      <c r="ANM202" s="5"/>
      <c r="ANN202" s="5"/>
      <c r="ANO202" s="5"/>
      <c r="ANP202" s="5"/>
      <c r="ANQ202" s="5"/>
      <c r="ANR202" s="5"/>
      <c r="ANS202" s="5"/>
      <c r="ANT202" s="5"/>
      <c r="ANU202" s="5"/>
      <c r="ANV202" s="5"/>
      <c r="ANW202" s="5"/>
      <c r="ANX202" s="5"/>
      <c r="ANY202" s="5"/>
      <c r="ANZ202" s="5"/>
      <c r="AOA202" s="5"/>
      <c r="AOB202" s="5"/>
      <c r="AOC202" s="5"/>
      <c r="AOD202" s="5"/>
      <c r="AOE202" s="5"/>
      <c r="AOF202" s="5"/>
      <c r="AOG202" s="5"/>
      <c r="AOH202" s="5"/>
      <c r="AOI202" s="5"/>
      <c r="AOJ202" s="5"/>
      <c r="AOK202" s="5"/>
      <c r="AOL202" s="5"/>
      <c r="AOM202" s="5"/>
      <c r="AON202" s="5"/>
      <c r="AOO202" s="5"/>
      <c r="AOP202" s="5"/>
      <c r="AOQ202" s="5"/>
      <c r="AOR202" s="5"/>
      <c r="AOS202" s="5"/>
      <c r="AOT202" s="5"/>
      <c r="AOU202" s="5"/>
      <c r="AOV202" s="5"/>
      <c r="AOW202" s="5"/>
      <c r="AOX202" s="5"/>
      <c r="AOY202" s="5"/>
      <c r="AOZ202" s="5"/>
      <c r="APA202" s="5"/>
      <c r="APB202" s="5"/>
      <c r="APC202" s="5"/>
      <c r="APD202" s="5"/>
      <c r="APE202" s="5"/>
      <c r="APF202" s="5"/>
      <c r="APG202" s="5"/>
      <c r="APH202" s="5"/>
      <c r="API202" s="5"/>
      <c r="APJ202" s="5"/>
      <c r="APK202" s="5"/>
      <c r="APL202" s="5"/>
      <c r="APM202" s="5"/>
      <c r="APN202" s="5"/>
      <c r="APO202" s="5"/>
      <c r="APP202" s="5"/>
      <c r="APQ202" s="5"/>
      <c r="APR202" s="5"/>
      <c r="APS202" s="5"/>
      <c r="APT202" s="5"/>
      <c r="APU202" s="5"/>
      <c r="APV202" s="5"/>
      <c r="APW202" s="5"/>
      <c r="APX202" s="5"/>
      <c r="APY202" s="5"/>
      <c r="APZ202" s="5"/>
      <c r="AQA202" s="5"/>
      <c r="AQB202" s="5"/>
      <c r="AQC202" s="5"/>
      <c r="AQD202" s="5"/>
      <c r="AQE202" s="5"/>
      <c r="AQF202" s="5"/>
      <c r="AQG202" s="5"/>
      <c r="AQH202" s="5"/>
      <c r="AQI202" s="5"/>
      <c r="AQJ202" s="5"/>
      <c r="AQK202" s="5"/>
      <c r="AQL202" s="5"/>
      <c r="AQM202" s="5"/>
      <c r="AQN202" s="5"/>
      <c r="AQO202" s="5"/>
      <c r="AQP202" s="5"/>
      <c r="AQQ202" s="5"/>
      <c r="AQR202" s="5"/>
      <c r="AQS202" s="5"/>
      <c r="AQT202" s="5"/>
      <c r="AQU202" s="5"/>
      <c r="AQV202" s="5"/>
      <c r="AQW202" s="5"/>
      <c r="AQX202" s="5"/>
      <c r="AQY202" s="5"/>
      <c r="AQZ202" s="5"/>
      <c r="ARA202" s="5"/>
      <c r="ARB202" s="5"/>
      <c r="ARC202" s="5"/>
      <c r="ARD202" s="5"/>
      <c r="ARE202" s="5"/>
      <c r="ARF202" s="5"/>
      <c r="ARG202" s="5"/>
      <c r="ARH202" s="5"/>
      <c r="ARI202" s="5"/>
      <c r="ARJ202" s="5"/>
      <c r="ARK202" s="5"/>
      <c r="ARL202" s="5"/>
      <c r="ARM202" s="5"/>
      <c r="ARN202" s="5"/>
      <c r="ARO202" s="5"/>
      <c r="ARP202" s="5"/>
      <c r="ARQ202" s="5"/>
      <c r="ARR202" s="5"/>
      <c r="ARS202" s="5"/>
      <c r="ART202" s="5"/>
      <c r="ARU202" s="5"/>
      <c r="ARV202" s="5"/>
      <c r="ARW202" s="5"/>
      <c r="ARX202" s="5"/>
      <c r="ARY202" s="5"/>
      <c r="ARZ202" s="5"/>
      <c r="ASA202" s="5"/>
      <c r="ASB202" s="5"/>
      <c r="ASC202" s="5"/>
      <c r="ASD202" s="5"/>
      <c r="ASE202" s="5"/>
      <c r="ASF202" s="5"/>
      <c r="ASG202" s="5"/>
      <c r="ASH202" s="5"/>
      <c r="ASI202" s="5"/>
      <c r="ASJ202" s="5"/>
      <c r="ASK202" s="5"/>
      <c r="ASL202" s="5"/>
      <c r="ASM202" s="5"/>
      <c r="ASN202" s="5"/>
      <c r="ASO202" s="5"/>
      <c r="ASP202" s="5"/>
      <c r="ASQ202" s="5"/>
      <c r="ASR202" s="5"/>
      <c r="ASS202" s="5"/>
      <c r="AST202" s="5"/>
      <c r="ASU202" s="5"/>
      <c r="ASV202" s="5"/>
      <c r="ASW202" s="5"/>
      <c r="ASX202" s="5"/>
      <c r="ASY202" s="5"/>
      <c r="ASZ202" s="5"/>
      <c r="ATA202" s="5"/>
      <c r="ATB202" s="5"/>
      <c r="ATC202" s="5"/>
      <c r="ATD202" s="5"/>
      <c r="ATE202" s="5"/>
      <c r="ATF202" s="5"/>
      <c r="ATG202" s="5"/>
      <c r="ATH202" s="5"/>
      <c r="ATI202" s="5"/>
      <c r="ATJ202" s="5"/>
      <c r="ATK202" s="5"/>
      <c r="ATL202" s="5"/>
      <c r="ATM202" s="5"/>
      <c r="ATN202" s="5"/>
      <c r="ATO202" s="5"/>
      <c r="ATP202" s="5"/>
      <c r="ATQ202" s="5"/>
      <c r="ATR202" s="5"/>
      <c r="ATS202" s="5"/>
      <c r="ATT202" s="5"/>
      <c r="ATU202" s="5"/>
      <c r="ATV202" s="5"/>
      <c r="ATW202" s="5"/>
      <c r="ATX202" s="5"/>
      <c r="ATY202" s="5"/>
      <c r="ATZ202" s="5"/>
      <c r="AUA202" s="5"/>
      <c r="AUB202" s="5"/>
      <c r="AUC202" s="5"/>
      <c r="AUD202" s="5"/>
      <c r="AUE202" s="5"/>
      <c r="AUF202" s="5"/>
      <c r="AUG202" s="5"/>
      <c r="AUH202" s="5"/>
      <c r="AUI202" s="5"/>
      <c r="AUJ202" s="5"/>
      <c r="AUK202" s="5"/>
      <c r="AUL202" s="5"/>
      <c r="AUM202" s="5"/>
      <c r="AUN202" s="5"/>
      <c r="AUO202" s="5"/>
      <c r="AUP202" s="5"/>
      <c r="AUQ202" s="5"/>
      <c r="AUR202" s="5"/>
      <c r="AUS202" s="5"/>
      <c r="AUT202" s="5"/>
      <c r="AUU202" s="5"/>
      <c r="AUV202" s="5"/>
      <c r="AUW202" s="5"/>
      <c r="AUX202" s="5"/>
      <c r="AUY202" s="5"/>
      <c r="AUZ202" s="5"/>
      <c r="AVA202" s="5"/>
      <c r="AVB202" s="5"/>
      <c r="AVC202" s="5"/>
      <c r="AVD202" s="5"/>
      <c r="AVE202" s="5"/>
      <c r="AVF202" s="5"/>
      <c r="AVG202" s="5"/>
      <c r="AVH202" s="5"/>
      <c r="AVI202" s="5"/>
      <c r="AVJ202" s="5"/>
      <c r="AVK202" s="5"/>
      <c r="AVL202" s="5"/>
      <c r="AVM202" s="5"/>
      <c r="AVN202" s="5"/>
      <c r="AVO202" s="5"/>
      <c r="AVP202" s="5"/>
      <c r="AVQ202" s="5"/>
      <c r="AVR202" s="5"/>
      <c r="AVS202" s="5"/>
      <c r="AVT202" s="5"/>
      <c r="AVU202" s="5"/>
      <c r="AVV202" s="5"/>
      <c r="AVW202" s="5"/>
      <c r="AVX202" s="5"/>
      <c r="AVY202" s="5"/>
      <c r="AVZ202" s="5"/>
      <c r="AWA202" s="5"/>
      <c r="AWB202" s="5"/>
      <c r="AWC202" s="5"/>
      <c r="AWD202" s="5"/>
      <c r="AWE202" s="5"/>
      <c r="AWF202" s="5"/>
      <c r="AWG202" s="5"/>
      <c r="AWH202" s="5"/>
      <c r="AWI202" s="5"/>
      <c r="AWJ202" s="5"/>
      <c r="AWK202" s="5"/>
      <c r="AWL202" s="5"/>
      <c r="AWM202" s="5"/>
      <c r="AWN202" s="5"/>
      <c r="AWO202" s="5"/>
      <c r="AWP202" s="5"/>
      <c r="AWQ202" s="5"/>
      <c r="AWR202" s="5"/>
      <c r="AWS202" s="5"/>
      <c r="AWT202" s="5"/>
      <c r="AWU202" s="5"/>
      <c r="AWV202" s="5"/>
      <c r="AWW202" s="5"/>
      <c r="AWX202" s="5"/>
      <c r="AWY202" s="5"/>
      <c r="AWZ202" s="5"/>
      <c r="AXA202" s="5"/>
      <c r="AXB202" s="5"/>
      <c r="AXC202" s="5"/>
      <c r="AXD202" s="5"/>
      <c r="AXE202" s="5"/>
      <c r="AXF202" s="5"/>
      <c r="AXG202" s="5"/>
      <c r="AXH202" s="5"/>
      <c r="AXI202" s="5"/>
      <c r="AXJ202" s="5"/>
      <c r="AXK202" s="5"/>
      <c r="AXL202" s="5"/>
      <c r="AXM202" s="5"/>
      <c r="AXN202" s="5"/>
      <c r="AXO202" s="5"/>
      <c r="AXP202" s="5"/>
      <c r="AXQ202" s="5"/>
      <c r="AXR202" s="5"/>
      <c r="AXS202" s="5"/>
      <c r="AXT202" s="5"/>
      <c r="AXU202" s="5"/>
      <c r="AXV202" s="5"/>
      <c r="AXW202" s="5"/>
      <c r="AXX202" s="5"/>
      <c r="AXY202" s="5"/>
      <c r="AXZ202" s="5"/>
      <c r="AYA202" s="5"/>
      <c r="AYB202" s="5"/>
      <c r="AYC202" s="5"/>
      <c r="AYD202" s="5"/>
      <c r="AYE202" s="5"/>
      <c r="AYF202" s="5"/>
      <c r="AYG202" s="5"/>
      <c r="AYH202" s="5"/>
      <c r="AYI202" s="5"/>
      <c r="AYJ202" s="5"/>
      <c r="AYK202" s="5"/>
      <c r="AYL202" s="5"/>
      <c r="AYM202" s="5"/>
      <c r="AYN202" s="5"/>
      <c r="AYO202" s="5"/>
      <c r="AYP202" s="5"/>
      <c r="AYQ202" s="5"/>
      <c r="AYR202" s="5"/>
      <c r="AYS202" s="5"/>
      <c r="AYT202" s="5"/>
      <c r="AYU202" s="5"/>
      <c r="AYV202" s="5"/>
      <c r="AYW202" s="5"/>
      <c r="AYX202" s="5"/>
      <c r="AYY202" s="5"/>
      <c r="AYZ202" s="5"/>
      <c r="AZA202" s="5"/>
      <c r="AZB202" s="5"/>
      <c r="AZC202" s="5"/>
      <c r="AZD202" s="5"/>
      <c r="AZE202" s="5"/>
      <c r="AZF202" s="5"/>
      <c r="AZG202" s="5"/>
      <c r="AZH202" s="5"/>
      <c r="AZI202" s="5"/>
      <c r="AZJ202" s="5"/>
      <c r="AZK202" s="5"/>
      <c r="AZL202" s="5"/>
      <c r="AZM202" s="5"/>
      <c r="AZN202" s="5"/>
      <c r="AZO202" s="5"/>
      <c r="AZP202" s="5"/>
      <c r="AZQ202" s="5"/>
      <c r="AZR202" s="5"/>
      <c r="AZS202" s="5"/>
      <c r="AZT202" s="5"/>
      <c r="AZU202" s="5"/>
      <c r="AZV202" s="5"/>
      <c r="AZW202" s="5"/>
      <c r="AZX202" s="5"/>
      <c r="AZY202" s="5"/>
      <c r="AZZ202" s="5"/>
      <c r="BAA202" s="5"/>
      <c r="BAB202" s="5"/>
      <c r="BAC202" s="5"/>
      <c r="BAD202" s="5"/>
      <c r="BAE202" s="5"/>
      <c r="BAF202" s="5"/>
      <c r="BAG202" s="5"/>
      <c r="BAH202" s="5"/>
      <c r="BAI202" s="5"/>
      <c r="BAJ202" s="5"/>
      <c r="BAK202" s="5"/>
      <c r="BAL202" s="5"/>
      <c r="BAM202" s="5"/>
      <c r="BAN202" s="5"/>
      <c r="BAO202" s="5"/>
      <c r="BAP202" s="5"/>
      <c r="BAQ202" s="5"/>
      <c r="BAR202" s="5"/>
      <c r="BAS202" s="5"/>
      <c r="BAT202" s="5"/>
      <c r="BAU202" s="5"/>
      <c r="BAV202" s="5"/>
      <c r="BAW202" s="5"/>
      <c r="BAX202" s="5"/>
      <c r="BAY202" s="5"/>
      <c r="BAZ202" s="5"/>
      <c r="BBA202" s="5"/>
      <c r="BBB202" s="5"/>
      <c r="BBC202" s="5"/>
      <c r="BBD202" s="5"/>
      <c r="BBE202" s="5"/>
      <c r="BBF202" s="5"/>
      <c r="BBG202" s="5"/>
      <c r="BBH202" s="5"/>
      <c r="BBI202" s="5"/>
      <c r="BBJ202" s="5"/>
      <c r="BBK202" s="5"/>
      <c r="BBL202" s="5"/>
      <c r="BBM202" s="5"/>
      <c r="BBN202" s="5"/>
      <c r="BBO202" s="5"/>
      <c r="BBP202" s="5"/>
      <c r="BBQ202" s="5"/>
      <c r="BBR202" s="5"/>
      <c r="BBS202" s="5"/>
      <c r="BBT202" s="5"/>
      <c r="BBU202" s="5"/>
      <c r="BBV202" s="5"/>
      <c r="BBW202" s="5"/>
      <c r="BBX202" s="5"/>
      <c r="BBY202" s="5"/>
      <c r="BBZ202" s="5"/>
      <c r="BCA202" s="5"/>
      <c r="BCB202" s="5"/>
      <c r="BCC202" s="5"/>
      <c r="BCD202" s="5"/>
      <c r="BCE202" s="5"/>
      <c r="BCF202" s="5"/>
      <c r="BCG202" s="5"/>
      <c r="BCH202" s="5"/>
      <c r="BCI202" s="5"/>
      <c r="BCJ202" s="5"/>
      <c r="BCK202" s="5"/>
      <c r="BCL202" s="5"/>
      <c r="BCM202" s="5"/>
      <c r="BCN202" s="5"/>
      <c r="BCO202" s="5"/>
      <c r="BCP202" s="5"/>
      <c r="BCQ202" s="5"/>
      <c r="BCR202" s="5"/>
      <c r="BCS202" s="5"/>
      <c r="BCT202" s="5"/>
      <c r="BCU202" s="5"/>
      <c r="BCV202" s="5"/>
      <c r="BCW202" s="5"/>
      <c r="BCX202" s="5"/>
      <c r="BCY202" s="5"/>
      <c r="BCZ202" s="5"/>
      <c r="BDA202" s="5"/>
      <c r="BDB202" s="5"/>
      <c r="BDC202" s="5"/>
      <c r="BDD202" s="5"/>
      <c r="BDE202" s="5"/>
      <c r="BDF202" s="5"/>
      <c r="BDG202" s="5"/>
      <c r="BDH202" s="5"/>
      <c r="BDI202" s="5"/>
      <c r="BDJ202" s="5"/>
      <c r="BDK202" s="5"/>
      <c r="BDL202" s="5"/>
      <c r="BDM202" s="5"/>
      <c r="BDN202" s="5"/>
      <c r="BDO202" s="5"/>
      <c r="BDP202" s="5"/>
      <c r="BDQ202" s="5"/>
      <c r="BDR202" s="5"/>
      <c r="BDS202" s="5"/>
      <c r="BDT202" s="5"/>
      <c r="BDU202" s="5"/>
    </row>
    <row r="203" spans="1:1477" s="6" customFormat="1" ht="24" customHeight="1" thickTop="1" thickBot="1">
      <c r="B203" s="245" t="s">
        <v>906</v>
      </c>
      <c r="C203" s="246"/>
      <c r="D203" s="247"/>
      <c r="E203" s="7"/>
      <c r="F203" s="8"/>
      <c r="G203" s="159">
        <f>IF(B190="","",ROWS(B190:B202)-1)</f>
        <v>12</v>
      </c>
      <c r="H203" s="9">
        <f>SUM(H190:H202)</f>
        <v>23</v>
      </c>
      <c r="I203" s="9">
        <f>SUM(I190:I202)</f>
        <v>17</v>
      </c>
      <c r="J203" s="9">
        <f>SUM(J190:J202)</f>
        <v>3059</v>
      </c>
      <c r="K203" s="9">
        <f>SUM(K190:K202)</f>
        <v>4581</v>
      </c>
      <c r="L203" s="9">
        <f>SUM(L190:L202)</f>
        <v>4437</v>
      </c>
      <c r="M203" s="142">
        <f>IF(G203="",0,N203/G203)</f>
        <v>1</v>
      </c>
      <c r="N203" s="9">
        <f t="shared" ref="N203:AC203" si="70">SUM(N190:N202)</f>
        <v>12</v>
      </c>
      <c r="O203" s="9">
        <f t="shared" si="70"/>
        <v>144</v>
      </c>
      <c r="P203" s="9">
        <f t="shared" si="70"/>
        <v>10</v>
      </c>
      <c r="Q203" s="9">
        <f t="shared" si="70"/>
        <v>0</v>
      </c>
      <c r="R203" s="9">
        <f t="shared" si="70"/>
        <v>1357</v>
      </c>
      <c r="S203" s="9">
        <f t="shared" si="70"/>
        <v>165</v>
      </c>
      <c r="T203" s="11">
        <f t="shared" si="70"/>
        <v>54365059</v>
      </c>
      <c r="U203" s="11">
        <f t="shared" si="70"/>
        <v>774691</v>
      </c>
      <c r="V203" s="11">
        <f t="shared" si="70"/>
        <v>53590368</v>
      </c>
      <c r="W203" s="11">
        <f t="shared" si="70"/>
        <v>55144601</v>
      </c>
      <c r="X203" s="11">
        <f t="shared" si="70"/>
        <v>54735050</v>
      </c>
      <c r="Y203" s="11">
        <f t="shared" si="70"/>
        <v>-41316</v>
      </c>
      <c r="Z203" s="11">
        <f t="shared" si="70"/>
        <v>0</v>
      </c>
      <c r="AA203" s="11">
        <f t="shared" si="70"/>
        <v>-41316</v>
      </c>
      <c r="AB203" s="11">
        <f t="shared" si="70"/>
        <v>54693734</v>
      </c>
      <c r="AC203" s="11">
        <f t="shared" si="70"/>
        <v>55321472</v>
      </c>
      <c r="AD203" s="142">
        <f>IF(G203="",0,AE203/G203)</f>
        <v>1</v>
      </c>
      <c r="AE203" s="145">
        <f t="shared" ref="AE203:CM203" si="71">SUM(AE190:AE202)</f>
        <v>12</v>
      </c>
      <c r="AF203" s="11">
        <f t="shared" si="71"/>
        <v>950264</v>
      </c>
      <c r="AG203" s="11">
        <f t="shared" si="71"/>
        <v>779542</v>
      </c>
      <c r="AH203" s="9">
        <f t="shared" si="71"/>
        <v>532</v>
      </c>
      <c r="AI203" s="9">
        <f t="shared" si="71"/>
        <v>814</v>
      </c>
      <c r="AJ203" s="9">
        <f t="shared" si="71"/>
        <v>0</v>
      </c>
      <c r="AK203" s="9">
        <f t="shared" si="71"/>
        <v>0</v>
      </c>
      <c r="AL203" s="11">
        <f t="shared" si="71"/>
        <v>175242</v>
      </c>
      <c r="AM203" s="11">
        <f t="shared" si="71"/>
        <v>0</v>
      </c>
      <c r="AN203" s="9">
        <f t="shared" si="71"/>
        <v>11</v>
      </c>
      <c r="AO203" s="9">
        <f t="shared" si="71"/>
        <v>216</v>
      </c>
      <c r="AP203" s="11">
        <f t="shared" si="71"/>
        <v>542400</v>
      </c>
      <c r="AQ203" s="11">
        <f t="shared" si="71"/>
        <v>89906</v>
      </c>
      <c r="AR203" s="9">
        <f t="shared" si="71"/>
        <v>0</v>
      </c>
      <c r="AS203" s="9">
        <f t="shared" si="71"/>
        <v>0</v>
      </c>
      <c r="AT203" s="11">
        <f t="shared" si="71"/>
        <v>0</v>
      </c>
      <c r="AU203" s="11">
        <f t="shared" si="71"/>
        <v>0</v>
      </c>
      <c r="AV203" s="9">
        <f t="shared" si="71"/>
        <v>0</v>
      </c>
      <c r="AW203" s="9">
        <f t="shared" si="71"/>
        <v>0</v>
      </c>
      <c r="AX203" s="11">
        <f t="shared" si="71"/>
        <v>0</v>
      </c>
      <c r="AY203" s="11">
        <f t="shared" si="71"/>
        <v>0</v>
      </c>
      <c r="AZ203" s="9">
        <f t="shared" si="71"/>
        <v>0</v>
      </c>
      <c r="BA203" s="9">
        <f t="shared" si="71"/>
        <v>0</v>
      </c>
      <c r="BB203" s="11">
        <f t="shared" si="71"/>
        <v>0</v>
      </c>
      <c r="BC203" s="11">
        <f t="shared" si="71"/>
        <v>0</v>
      </c>
      <c r="BD203" s="9">
        <f t="shared" si="71"/>
        <v>0</v>
      </c>
      <c r="BE203" s="9">
        <f t="shared" si="71"/>
        <v>25</v>
      </c>
      <c r="BF203" s="11">
        <f t="shared" si="71"/>
        <v>119739</v>
      </c>
      <c r="BG203" s="11">
        <f t="shared" si="71"/>
        <v>0</v>
      </c>
      <c r="BH203" s="9">
        <f t="shared" si="71"/>
        <v>0</v>
      </c>
      <c r="BI203" s="9">
        <f t="shared" si="71"/>
        <v>0</v>
      </c>
      <c r="BJ203" s="11">
        <f t="shared" si="71"/>
        <v>0</v>
      </c>
      <c r="BK203" s="11">
        <f t="shared" si="71"/>
        <v>0</v>
      </c>
      <c r="BL203" s="9">
        <f t="shared" si="71"/>
        <v>0</v>
      </c>
      <c r="BM203" s="9">
        <f t="shared" si="71"/>
        <v>0</v>
      </c>
      <c r="BN203" s="11">
        <f t="shared" si="71"/>
        <v>0</v>
      </c>
      <c r="BO203" s="11">
        <f t="shared" si="71"/>
        <v>0</v>
      </c>
      <c r="BP203" s="9">
        <f t="shared" si="71"/>
        <v>0</v>
      </c>
      <c r="BQ203" s="9">
        <f t="shared" si="71"/>
        <v>0</v>
      </c>
      <c r="BR203" s="11">
        <f t="shared" si="71"/>
        <v>239366</v>
      </c>
      <c r="BS203" s="11">
        <f t="shared" si="71"/>
        <v>0</v>
      </c>
      <c r="BT203" s="9">
        <f t="shared" si="71"/>
        <v>0</v>
      </c>
      <c r="BU203" s="9">
        <f t="shared" si="71"/>
        <v>0</v>
      </c>
      <c r="BV203" s="11">
        <f t="shared" si="71"/>
        <v>0</v>
      </c>
      <c r="BW203" s="11">
        <f t="shared" si="71"/>
        <v>0</v>
      </c>
      <c r="BX203" s="9">
        <f t="shared" si="71"/>
        <v>0</v>
      </c>
      <c r="BY203" s="9">
        <f t="shared" si="71"/>
        <v>0</v>
      </c>
      <c r="BZ203" s="11">
        <f t="shared" si="71"/>
        <v>0</v>
      </c>
      <c r="CA203" s="11">
        <f t="shared" si="71"/>
        <v>0</v>
      </c>
      <c r="CB203" s="9">
        <f t="shared" si="71"/>
        <v>0</v>
      </c>
      <c r="CC203" s="9">
        <f t="shared" si="71"/>
        <v>0</v>
      </c>
      <c r="CD203" s="11">
        <f t="shared" si="71"/>
        <v>0</v>
      </c>
      <c r="CE203" s="11">
        <f t="shared" si="71"/>
        <v>0</v>
      </c>
      <c r="CF203" s="9">
        <f t="shared" si="71"/>
        <v>0</v>
      </c>
      <c r="CG203" s="9">
        <f t="shared" si="71"/>
        <v>0</v>
      </c>
      <c r="CH203" s="11">
        <f t="shared" si="71"/>
        <v>0</v>
      </c>
      <c r="CI203" s="11">
        <f t="shared" si="71"/>
        <v>0</v>
      </c>
      <c r="CJ203" s="9">
        <f t="shared" si="71"/>
        <v>11</v>
      </c>
      <c r="CK203" s="9">
        <f t="shared" si="71"/>
        <v>241</v>
      </c>
      <c r="CL203" s="11">
        <f t="shared" si="71"/>
        <v>1076746</v>
      </c>
      <c r="CM203" s="11">
        <f t="shared" si="71"/>
        <v>89906</v>
      </c>
      <c r="CN203" s="13"/>
      <c r="CO203" s="13"/>
      <c r="CP203" s="13"/>
      <c r="CQ203" s="13"/>
      <c r="CR203" s="13"/>
      <c r="CS203" s="13"/>
      <c r="CT203" s="7"/>
      <c r="CU203" s="8"/>
      <c r="CV203" s="8"/>
      <c r="CW203" s="7"/>
      <c r="CX203" s="7"/>
      <c r="CY203" s="8"/>
      <c r="CZ203" s="8"/>
      <c r="DA203" s="8"/>
      <c r="DB203" s="11"/>
      <c r="DC203" s="13"/>
      <c r="DD203" s="15"/>
    </row>
    <row r="204" spans="1:1477" s="102" customFormat="1" ht="24" customHeight="1" thickTop="1" thickBot="1">
      <c r="A204" s="133"/>
      <c r="B204" s="260" t="s">
        <v>36</v>
      </c>
      <c r="C204" s="261"/>
      <c r="D204" s="262"/>
      <c r="E204" s="110"/>
      <c r="F204" s="111"/>
      <c r="G204" s="112">
        <f t="shared" ref="G204:L204" si="72">SUM(G189,G203)</f>
        <v>22</v>
      </c>
      <c r="H204" s="112">
        <f t="shared" si="72"/>
        <v>59</v>
      </c>
      <c r="I204" s="112">
        <f t="shared" si="72"/>
        <v>67</v>
      </c>
      <c r="J204" s="112">
        <f t="shared" si="72"/>
        <v>5888</v>
      </c>
      <c r="K204" s="112">
        <f t="shared" si="72"/>
        <v>9326</v>
      </c>
      <c r="L204" s="112">
        <f t="shared" si="72"/>
        <v>9162</v>
      </c>
      <c r="M204" s="142">
        <f>IF(G204=0,0,N204/G204)</f>
        <v>0.95454545454545459</v>
      </c>
      <c r="N204" s="112">
        <f t="shared" ref="N204:AC204" si="73">SUM(N189,N203)</f>
        <v>21</v>
      </c>
      <c r="O204" s="112">
        <f t="shared" si="73"/>
        <v>164</v>
      </c>
      <c r="P204" s="113">
        <f t="shared" si="73"/>
        <v>13</v>
      </c>
      <c r="Q204" s="113">
        <f t="shared" si="73"/>
        <v>0</v>
      </c>
      <c r="R204" s="112">
        <f t="shared" si="73"/>
        <v>2750</v>
      </c>
      <c r="S204" s="112">
        <f t="shared" si="73"/>
        <v>688</v>
      </c>
      <c r="T204" s="114">
        <f t="shared" si="73"/>
        <v>173123244</v>
      </c>
      <c r="U204" s="114">
        <f t="shared" si="73"/>
        <v>1520649</v>
      </c>
      <c r="V204" s="114">
        <f t="shared" si="73"/>
        <v>171602595</v>
      </c>
      <c r="W204" s="114">
        <f t="shared" si="73"/>
        <v>186334635</v>
      </c>
      <c r="X204" s="114">
        <f t="shared" si="73"/>
        <v>188403376</v>
      </c>
      <c r="Y204" s="114">
        <f t="shared" si="73"/>
        <v>-41316</v>
      </c>
      <c r="Z204" s="114">
        <f t="shared" si="73"/>
        <v>0</v>
      </c>
      <c r="AA204" s="114">
        <f t="shared" si="73"/>
        <v>-41316</v>
      </c>
      <c r="AB204" s="114">
        <f t="shared" si="73"/>
        <v>188362060</v>
      </c>
      <c r="AC204" s="114">
        <f t="shared" si="73"/>
        <v>192278741</v>
      </c>
      <c r="AD204" s="142">
        <f>IF(G204=0,0,AE204/G204)</f>
        <v>0.86363636363636365</v>
      </c>
      <c r="AE204" s="144">
        <f t="shared" ref="AE204:CM204" si="74">SUM(AE189,AE203)</f>
        <v>19</v>
      </c>
      <c r="AF204" s="114">
        <f t="shared" si="74"/>
        <v>4542340</v>
      </c>
      <c r="AG204" s="114">
        <f t="shared" si="74"/>
        <v>13062490</v>
      </c>
      <c r="AH204" s="115">
        <f t="shared" si="74"/>
        <v>1354</v>
      </c>
      <c r="AI204" s="115">
        <f t="shared" si="74"/>
        <v>1385</v>
      </c>
      <c r="AJ204" s="115">
        <f t="shared" si="74"/>
        <v>0</v>
      </c>
      <c r="AK204" s="115">
        <f t="shared" si="74"/>
        <v>57</v>
      </c>
      <c r="AL204" s="114">
        <f t="shared" si="74"/>
        <v>1567783</v>
      </c>
      <c r="AM204" s="114">
        <f t="shared" si="74"/>
        <v>82152</v>
      </c>
      <c r="AN204" s="115">
        <f t="shared" si="74"/>
        <v>11</v>
      </c>
      <c r="AO204" s="115">
        <f t="shared" si="74"/>
        <v>329</v>
      </c>
      <c r="AP204" s="114">
        <f t="shared" si="74"/>
        <v>4546491</v>
      </c>
      <c r="AQ204" s="114">
        <f t="shared" si="74"/>
        <v>1624096</v>
      </c>
      <c r="AR204" s="115">
        <f t="shared" si="74"/>
        <v>0</v>
      </c>
      <c r="AS204" s="115">
        <f t="shared" si="74"/>
        <v>0</v>
      </c>
      <c r="AT204" s="114">
        <f t="shared" si="74"/>
        <v>0</v>
      </c>
      <c r="AU204" s="114">
        <f t="shared" si="74"/>
        <v>0</v>
      </c>
      <c r="AV204" s="115">
        <f t="shared" si="74"/>
        <v>0</v>
      </c>
      <c r="AW204" s="115">
        <f t="shared" si="74"/>
        <v>0</v>
      </c>
      <c r="AX204" s="114">
        <f t="shared" si="74"/>
        <v>0</v>
      </c>
      <c r="AY204" s="114">
        <f t="shared" si="74"/>
        <v>0</v>
      </c>
      <c r="AZ204" s="115">
        <f t="shared" si="74"/>
        <v>0</v>
      </c>
      <c r="BA204" s="115">
        <f t="shared" si="74"/>
        <v>0</v>
      </c>
      <c r="BB204" s="114">
        <f t="shared" si="74"/>
        <v>0</v>
      </c>
      <c r="BC204" s="114">
        <f t="shared" si="74"/>
        <v>0</v>
      </c>
      <c r="BD204" s="115">
        <f t="shared" si="74"/>
        <v>0</v>
      </c>
      <c r="BE204" s="115">
        <f t="shared" si="74"/>
        <v>321</v>
      </c>
      <c r="BF204" s="114">
        <f t="shared" si="74"/>
        <v>494325</v>
      </c>
      <c r="BG204" s="114">
        <f t="shared" si="74"/>
        <v>0</v>
      </c>
      <c r="BH204" s="115">
        <f t="shared" si="74"/>
        <v>0</v>
      </c>
      <c r="BI204" s="115">
        <f t="shared" si="74"/>
        <v>42</v>
      </c>
      <c r="BJ204" s="114">
        <f t="shared" si="74"/>
        <v>158800</v>
      </c>
      <c r="BK204" s="114">
        <f t="shared" si="74"/>
        <v>0</v>
      </c>
      <c r="BL204" s="115">
        <f t="shared" si="74"/>
        <v>0</v>
      </c>
      <c r="BM204" s="115">
        <f t="shared" si="74"/>
        <v>0</v>
      </c>
      <c r="BN204" s="114">
        <f t="shared" si="74"/>
        <v>0</v>
      </c>
      <c r="BO204" s="114">
        <f t="shared" si="74"/>
        <v>0</v>
      </c>
      <c r="BP204" s="115">
        <f t="shared" si="74"/>
        <v>0</v>
      </c>
      <c r="BQ204" s="115">
        <f t="shared" si="74"/>
        <v>0</v>
      </c>
      <c r="BR204" s="114">
        <f t="shared" si="74"/>
        <v>447473</v>
      </c>
      <c r="BS204" s="114">
        <f t="shared" si="74"/>
        <v>0</v>
      </c>
      <c r="BT204" s="115">
        <f t="shared" si="74"/>
        <v>0</v>
      </c>
      <c r="BU204" s="115">
        <f t="shared" si="74"/>
        <v>0</v>
      </c>
      <c r="BV204" s="114">
        <f t="shared" si="74"/>
        <v>6200000</v>
      </c>
      <c r="BW204" s="114">
        <f t="shared" si="74"/>
        <v>0</v>
      </c>
      <c r="BX204" s="115">
        <f t="shared" si="74"/>
        <v>0</v>
      </c>
      <c r="BY204" s="115">
        <f t="shared" si="74"/>
        <v>36</v>
      </c>
      <c r="BZ204" s="114">
        <f t="shared" si="74"/>
        <v>207976</v>
      </c>
      <c r="CA204" s="114">
        <f t="shared" si="74"/>
        <v>207976</v>
      </c>
      <c r="CB204" s="115">
        <f t="shared" si="74"/>
        <v>0</v>
      </c>
      <c r="CC204" s="115">
        <f t="shared" si="74"/>
        <v>0</v>
      </c>
      <c r="CD204" s="114">
        <f t="shared" si="74"/>
        <v>0</v>
      </c>
      <c r="CE204" s="114">
        <f t="shared" si="74"/>
        <v>0</v>
      </c>
      <c r="CF204" s="115">
        <f t="shared" si="74"/>
        <v>0</v>
      </c>
      <c r="CG204" s="115">
        <f t="shared" si="74"/>
        <v>0</v>
      </c>
      <c r="CH204" s="114">
        <f t="shared" si="74"/>
        <v>-106929</v>
      </c>
      <c r="CI204" s="114">
        <f t="shared" si="74"/>
        <v>0</v>
      </c>
      <c r="CJ204" s="115">
        <f t="shared" si="74"/>
        <v>11</v>
      </c>
      <c r="CK204" s="115">
        <f t="shared" si="74"/>
        <v>785</v>
      </c>
      <c r="CL204" s="114">
        <f t="shared" si="74"/>
        <v>13515915</v>
      </c>
      <c r="CM204" s="114">
        <f t="shared" si="74"/>
        <v>1914223</v>
      </c>
      <c r="CN204" s="116"/>
      <c r="CO204" s="116"/>
      <c r="CP204" s="116"/>
      <c r="CQ204" s="116"/>
      <c r="CR204" s="116"/>
      <c r="CS204" s="116"/>
      <c r="CT204" s="110"/>
      <c r="CU204" s="111"/>
      <c r="CV204" s="111"/>
      <c r="CW204" s="110"/>
      <c r="CX204" s="110"/>
      <c r="CY204" s="111"/>
      <c r="CZ204" s="111"/>
      <c r="DA204" s="111"/>
      <c r="DB204" s="114"/>
      <c r="DC204" s="116"/>
      <c r="DD204" s="11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  <c r="WW204" s="6"/>
      <c r="WX204" s="6"/>
      <c r="WY204" s="6"/>
      <c r="WZ204" s="6"/>
      <c r="XA204" s="6"/>
      <c r="XB204" s="6"/>
      <c r="XC204" s="6"/>
      <c r="XD204" s="6"/>
      <c r="XE204" s="6"/>
      <c r="XF204" s="6"/>
      <c r="XG204" s="6"/>
      <c r="XH204" s="6"/>
      <c r="XI204" s="6"/>
      <c r="XJ204" s="6"/>
      <c r="XK204" s="6"/>
      <c r="XL204" s="6"/>
      <c r="XM204" s="6"/>
      <c r="XN204" s="6"/>
      <c r="XO204" s="6"/>
      <c r="XP204" s="6"/>
      <c r="XQ204" s="6"/>
      <c r="XR204" s="6"/>
      <c r="XS204" s="6"/>
      <c r="XT204" s="6"/>
      <c r="XU204" s="6"/>
      <c r="XV204" s="6"/>
      <c r="XW204" s="6"/>
      <c r="XX204" s="6"/>
      <c r="XY204" s="6"/>
      <c r="XZ204" s="6"/>
      <c r="YA204" s="6"/>
      <c r="YB204" s="6"/>
      <c r="YC204" s="6"/>
      <c r="YD204" s="6"/>
      <c r="YE204" s="6"/>
      <c r="YF204" s="6"/>
      <c r="YG204" s="6"/>
      <c r="YH204" s="6"/>
      <c r="YI204" s="6"/>
      <c r="YJ204" s="6"/>
      <c r="YK204" s="6"/>
      <c r="YL204" s="6"/>
      <c r="YM204" s="6"/>
      <c r="YN204" s="6"/>
      <c r="YO204" s="6"/>
      <c r="YP204" s="6"/>
      <c r="YQ204" s="6"/>
      <c r="YR204" s="6"/>
      <c r="YS204" s="6"/>
      <c r="YT204" s="6"/>
      <c r="YU204" s="6"/>
      <c r="YV204" s="6"/>
      <c r="YW204" s="6"/>
      <c r="YX204" s="6"/>
      <c r="YY204" s="6"/>
      <c r="YZ204" s="6"/>
      <c r="ZA204" s="6"/>
      <c r="ZB204" s="6"/>
      <c r="ZC204" s="6"/>
      <c r="ZD204" s="6"/>
      <c r="ZE204" s="6"/>
      <c r="ZF204" s="6"/>
      <c r="ZG204" s="6"/>
      <c r="ZH204" s="6"/>
      <c r="ZI204" s="6"/>
      <c r="ZJ204" s="6"/>
      <c r="ZK204" s="6"/>
      <c r="ZL204" s="6"/>
      <c r="ZM204" s="6"/>
      <c r="ZN204" s="6"/>
      <c r="ZO204" s="6"/>
      <c r="ZP204" s="6"/>
      <c r="ZQ204" s="6"/>
      <c r="ZR204" s="6"/>
      <c r="ZS204" s="6"/>
      <c r="ZT204" s="6"/>
      <c r="ZU204" s="6"/>
      <c r="ZV204" s="6"/>
      <c r="ZW204" s="6"/>
      <c r="ZX204" s="6"/>
      <c r="ZY204" s="6"/>
      <c r="ZZ204" s="6"/>
      <c r="AAA204" s="6"/>
      <c r="AAB204" s="6"/>
      <c r="AAC204" s="6"/>
      <c r="AAD204" s="6"/>
      <c r="AAE204" s="6"/>
      <c r="AAF204" s="6"/>
      <c r="AAG204" s="6"/>
      <c r="AAH204" s="6"/>
      <c r="AAI204" s="6"/>
      <c r="AAJ204" s="6"/>
      <c r="AAK204" s="6"/>
      <c r="AAL204" s="6"/>
      <c r="AAM204" s="6"/>
      <c r="AAN204" s="6"/>
      <c r="AAO204" s="6"/>
      <c r="AAP204" s="6"/>
      <c r="AAQ204" s="6"/>
      <c r="AAR204" s="6"/>
      <c r="AAS204" s="6"/>
      <c r="AAT204" s="6"/>
      <c r="AAU204" s="6"/>
      <c r="AAV204" s="6"/>
      <c r="AAW204" s="6"/>
      <c r="AAX204" s="6"/>
      <c r="AAY204" s="6"/>
      <c r="AAZ204" s="6"/>
      <c r="ABA204" s="6"/>
      <c r="ABB204" s="6"/>
      <c r="ABC204" s="6"/>
      <c r="ABD204" s="6"/>
      <c r="ABE204" s="6"/>
      <c r="ABF204" s="6"/>
      <c r="ABG204" s="6"/>
      <c r="ABH204" s="6"/>
      <c r="ABI204" s="6"/>
      <c r="ABJ204" s="6"/>
      <c r="ABK204" s="6"/>
      <c r="ABL204" s="6"/>
      <c r="ABM204" s="6"/>
      <c r="ABN204" s="6"/>
      <c r="ABO204" s="6"/>
      <c r="ABP204" s="6"/>
      <c r="ABQ204" s="6"/>
      <c r="ABR204" s="6"/>
      <c r="ABS204" s="6"/>
      <c r="ABT204" s="6"/>
      <c r="ABU204" s="6"/>
      <c r="ABV204" s="6"/>
      <c r="ABW204" s="6"/>
      <c r="ABX204" s="6"/>
      <c r="ABY204" s="6"/>
      <c r="ABZ204" s="6"/>
      <c r="ACA204" s="6"/>
      <c r="ACB204" s="6"/>
      <c r="ACC204" s="6"/>
      <c r="ACD204" s="6"/>
      <c r="ACE204" s="6"/>
      <c r="ACF204" s="6"/>
      <c r="ACG204" s="6"/>
      <c r="ACH204" s="6"/>
      <c r="ACI204" s="6"/>
      <c r="ACJ204" s="6"/>
      <c r="ACK204" s="6"/>
      <c r="ACL204" s="6"/>
      <c r="ACM204" s="6"/>
      <c r="ACN204" s="6"/>
      <c r="ACO204" s="6"/>
      <c r="ACP204" s="6"/>
      <c r="ACQ204" s="6"/>
      <c r="ACR204" s="6"/>
      <c r="ACS204" s="6"/>
      <c r="ACT204" s="6"/>
      <c r="ACU204" s="6"/>
      <c r="ACV204" s="6"/>
      <c r="ACW204" s="6"/>
      <c r="ACX204" s="6"/>
      <c r="ACY204" s="6"/>
      <c r="ACZ204" s="6"/>
      <c r="ADA204" s="6"/>
      <c r="ADB204" s="6"/>
      <c r="ADC204" s="6"/>
      <c r="ADD204" s="6"/>
      <c r="ADE204" s="6"/>
      <c r="ADF204" s="6"/>
      <c r="ADG204" s="6"/>
      <c r="ADH204" s="6"/>
      <c r="ADI204" s="6"/>
      <c r="ADJ204" s="6"/>
      <c r="ADK204" s="6"/>
      <c r="ADL204" s="6"/>
      <c r="ADM204" s="6"/>
      <c r="ADN204" s="6"/>
      <c r="ADO204" s="6"/>
      <c r="ADP204" s="6"/>
      <c r="ADQ204" s="6"/>
      <c r="ADR204" s="6"/>
      <c r="ADS204" s="6"/>
      <c r="ADT204" s="6"/>
      <c r="ADU204" s="6"/>
      <c r="ADV204" s="6"/>
      <c r="ADW204" s="6"/>
      <c r="ADX204" s="6"/>
      <c r="ADY204" s="6"/>
      <c r="ADZ204" s="6"/>
      <c r="AEA204" s="6"/>
      <c r="AEB204" s="6"/>
      <c r="AEC204" s="6"/>
      <c r="AED204" s="6"/>
      <c r="AEE204" s="6"/>
      <c r="AEF204" s="6"/>
      <c r="AEG204" s="6"/>
      <c r="AEH204" s="6"/>
      <c r="AEI204" s="6"/>
      <c r="AEJ204" s="6"/>
      <c r="AEK204" s="6"/>
      <c r="AEL204" s="6"/>
      <c r="AEM204" s="6"/>
      <c r="AEN204" s="6"/>
      <c r="AEO204" s="6"/>
      <c r="AEP204" s="6"/>
      <c r="AEQ204" s="6"/>
      <c r="AER204" s="6"/>
      <c r="AES204" s="6"/>
      <c r="AET204" s="6"/>
      <c r="AEU204" s="6"/>
      <c r="AEV204" s="6"/>
      <c r="AEW204" s="6"/>
      <c r="AEX204" s="6"/>
      <c r="AEY204" s="6"/>
      <c r="AEZ204" s="6"/>
      <c r="AFA204" s="6"/>
      <c r="AFB204" s="6"/>
      <c r="AFC204" s="6"/>
      <c r="AFD204" s="6"/>
      <c r="AFE204" s="6"/>
      <c r="AFF204" s="6"/>
      <c r="AFG204" s="6"/>
      <c r="AFH204" s="6"/>
      <c r="AFI204" s="6"/>
      <c r="AFJ204" s="6"/>
      <c r="AFK204" s="6"/>
      <c r="AFL204" s="6"/>
      <c r="AFM204" s="6"/>
      <c r="AFN204" s="6"/>
      <c r="AFO204" s="6"/>
      <c r="AFP204" s="6"/>
      <c r="AFQ204" s="6"/>
      <c r="AFR204" s="6"/>
      <c r="AFS204" s="6"/>
      <c r="AFT204" s="6"/>
      <c r="AFU204" s="6"/>
      <c r="AFV204" s="6"/>
      <c r="AFW204" s="6"/>
      <c r="AFX204" s="6"/>
      <c r="AFY204" s="6"/>
      <c r="AFZ204" s="6"/>
      <c r="AGA204" s="6"/>
      <c r="AGB204" s="6"/>
      <c r="AGC204" s="6"/>
      <c r="AGD204" s="6"/>
      <c r="AGE204" s="6"/>
      <c r="AGF204" s="6"/>
      <c r="AGG204" s="6"/>
      <c r="AGH204" s="6"/>
      <c r="AGI204" s="6"/>
      <c r="AGJ204" s="6"/>
      <c r="AGK204" s="6"/>
      <c r="AGL204" s="6"/>
      <c r="AGM204" s="6"/>
      <c r="AGN204" s="6"/>
      <c r="AGO204" s="6"/>
      <c r="AGP204" s="6"/>
      <c r="AGQ204" s="6"/>
      <c r="AGR204" s="6"/>
      <c r="AGS204" s="6"/>
      <c r="AGT204" s="6"/>
      <c r="AGU204" s="6"/>
      <c r="AGV204" s="6"/>
      <c r="AGW204" s="6"/>
      <c r="AGX204" s="6"/>
      <c r="AGY204" s="6"/>
      <c r="AGZ204" s="6"/>
      <c r="AHA204" s="6"/>
      <c r="AHB204" s="6"/>
      <c r="AHC204" s="6"/>
      <c r="AHD204" s="6"/>
      <c r="AHE204" s="6"/>
      <c r="AHF204" s="6"/>
      <c r="AHG204" s="6"/>
      <c r="AHH204" s="6"/>
      <c r="AHI204" s="6"/>
      <c r="AHJ204" s="6"/>
      <c r="AHK204" s="6"/>
      <c r="AHL204" s="6"/>
      <c r="AHM204" s="6"/>
      <c r="AHN204" s="6"/>
      <c r="AHO204" s="6"/>
      <c r="AHP204" s="6"/>
      <c r="AHQ204" s="6"/>
      <c r="AHR204" s="6"/>
      <c r="AHS204" s="6"/>
      <c r="AHT204" s="6"/>
      <c r="AHU204" s="6"/>
      <c r="AHV204" s="6"/>
      <c r="AHW204" s="6"/>
      <c r="AHX204" s="6"/>
      <c r="AHY204" s="6"/>
      <c r="AHZ204" s="6"/>
      <c r="AIA204" s="6"/>
      <c r="AIB204" s="6"/>
      <c r="AIC204" s="6"/>
      <c r="AID204" s="6"/>
      <c r="AIE204" s="6"/>
      <c r="AIF204" s="6"/>
      <c r="AIG204" s="6"/>
      <c r="AIH204" s="6"/>
      <c r="AII204" s="6"/>
      <c r="AIJ204" s="6"/>
      <c r="AIK204" s="6"/>
      <c r="AIL204" s="6"/>
      <c r="AIM204" s="6"/>
      <c r="AIN204" s="6"/>
      <c r="AIO204" s="6"/>
      <c r="AIP204" s="6"/>
      <c r="AIQ204" s="6"/>
      <c r="AIR204" s="6"/>
      <c r="AIS204" s="6"/>
      <c r="AIT204" s="6"/>
      <c r="AIU204" s="6"/>
      <c r="AIV204" s="6"/>
      <c r="AIW204" s="6"/>
      <c r="AIX204" s="6"/>
      <c r="AIY204" s="6"/>
      <c r="AIZ204" s="6"/>
      <c r="AJA204" s="6"/>
      <c r="AJB204" s="6"/>
      <c r="AJC204" s="6"/>
      <c r="AJD204" s="6"/>
      <c r="AJE204" s="6"/>
      <c r="AJF204" s="6"/>
      <c r="AJG204" s="6"/>
      <c r="AJH204" s="6"/>
      <c r="AJI204" s="6"/>
      <c r="AJJ204" s="6"/>
      <c r="AJK204" s="6"/>
      <c r="AJL204" s="6"/>
      <c r="AJM204" s="6"/>
      <c r="AJN204" s="6"/>
      <c r="AJO204" s="6"/>
      <c r="AJP204" s="6"/>
      <c r="AJQ204" s="6"/>
      <c r="AJR204" s="6"/>
      <c r="AJS204" s="6"/>
      <c r="AJT204" s="6"/>
      <c r="AJU204" s="6"/>
      <c r="AJV204" s="6"/>
      <c r="AJW204" s="6"/>
      <c r="AJX204" s="6"/>
      <c r="AJY204" s="6"/>
      <c r="AJZ204" s="6"/>
      <c r="AKA204" s="6"/>
      <c r="AKB204" s="6"/>
      <c r="AKC204" s="6"/>
      <c r="AKD204" s="6"/>
      <c r="AKE204" s="6"/>
      <c r="AKF204" s="6"/>
      <c r="AKG204" s="6"/>
      <c r="AKH204" s="6"/>
      <c r="AKI204" s="6"/>
      <c r="AKJ204" s="6"/>
      <c r="AKK204" s="6"/>
      <c r="AKL204" s="6"/>
      <c r="AKM204" s="6"/>
      <c r="AKN204" s="6"/>
      <c r="AKO204" s="6"/>
      <c r="AKP204" s="6"/>
      <c r="AKQ204" s="6"/>
      <c r="AKR204" s="6"/>
      <c r="AKS204" s="6"/>
      <c r="AKT204" s="6"/>
      <c r="AKU204" s="6"/>
      <c r="AKV204" s="6"/>
      <c r="AKW204" s="6"/>
      <c r="AKX204" s="6"/>
      <c r="AKY204" s="6"/>
      <c r="AKZ204" s="6"/>
      <c r="ALA204" s="6"/>
      <c r="ALB204" s="6"/>
      <c r="ALC204" s="6"/>
      <c r="ALD204" s="6"/>
      <c r="ALE204" s="6"/>
      <c r="ALF204" s="6"/>
      <c r="ALG204" s="6"/>
      <c r="ALH204" s="6"/>
      <c r="ALI204" s="6"/>
      <c r="ALJ204" s="6"/>
      <c r="ALK204" s="6"/>
      <c r="ALL204" s="6"/>
      <c r="ALM204" s="6"/>
      <c r="ALN204" s="6"/>
      <c r="ALO204" s="6"/>
      <c r="ALP204" s="6"/>
      <c r="ALQ204" s="6"/>
      <c r="ALR204" s="6"/>
      <c r="ALS204" s="6"/>
      <c r="ALT204" s="6"/>
      <c r="ALU204" s="6"/>
      <c r="ALV204" s="6"/>
      <c r="ALW204" s="6"/>
      <c r="ALX204" s="6"/>
      <c r="ALY204" s="6"/>
      <c r="ALZ204" s="6"/>
      <c r="AMA204" s="6"/>
      <c r="AMB204" s="6"/>
      <c r="AMC204" s="6"/>
      <c r="AMD204" s="6"/>
      <c r="AME204" s="6"/>
      <c r="AMF204" s="6"/>
      <c r="AMG204" s="6"/>
      <c r="AMH204" s="6"/>
      <c r="AMI204" s="6"/>
      <c r="AMJ204" s="6"/>
      <c r="AMK204" s="6"/>
      <c r="AML204" s="6"/>
      <c r="AMM204" s="6"/>
      <c r="AMN204" s="6"/>
      <c r="AMO204" s="6"/>
      <c r="AMP204" s="6"/>
      <c r="AMQ204" s="6"/>
      <c r="AMR204" s="6"/>
      <c r="AMS204" s="6"/>
      <c r="AMT204" s="6"/>
      <c r="AMU204" s="6"/>
      <c r="AMV204" s="6"/>
      <c r="AMW204" s="6"/>
      <c r="AMX204" s="6"/>
      <c r="AMY204" s="6"/>
      <c r="AMZ204" s="6"/>
      <c r="ANA204" s="6"/>
      <c r="ANB204" s="6"/>
      <c r="ANC204" s="6"/>
      <c r="AND204" s="6"/>
      <c r="ANE204" s="6"/>
      <c r="ANF204" s="6"/>
      <c r="ANG204" s="6"/>
      <c r="ANH204" s="6"/>
      <c r="ANI204" s="6"/>
      <c r="ANJ204" s="6"/>
      <c r="ANK204" s="6"/>
      <c r="ANL204" s="6"/>
      <c r="ANM204" s="6"/>
      <c r="ANN204" s="6"/>
      <c r="ANO204" s="6"/>
      <c r="ANP204" s="6"/>
      <c r="ANQ204" s="6"/>
      <c r="ANR204" s="6"/>
      <c r="ANS204" s="6"/>
      <c r="ANT204" s="6"/>
      <c r="ANU204" s="6"/>
      <c r="ANV204" s="6"/>
      <c r="ANW204" s="6"/>
      <c r="ANX204" s="6"/>
      <c r="ANY204" s="6"/>
      <c r="ANZ204" s="6"/>
      <c r="AOA204" s="6"/>
      <c r="AOB204" s="6"/>
      <c r="AOC204" s="6"/>
      <c r="AOD204" s="6"/>
      <c r="AOE204" s="6"/>
      <c r="AOF204" s="6"/>
      <c r="AOG204" s="6"/>
      <c r="AOH204" s="6"/>
      <c r="AOI204" s="6"/>
      <c r="AOJ204" s="6"/>
      <c r="AOK204" s="6"/>
      <c r="AOL204" s="6"/>
      <c r="AOM204" s="6"/>
      <c r="AON204" s="6"/>
      <c r="AOO204" s="6"/>
      <c r="AOP204" s="6"/>
      <c r="AOQ204" s="6"/>
      <c r="AOR204" s="6"/>
      <c r="AOS204" s="6"/>
      <c r="AOT204" s="6"/>
      <c r="AOU204" s="6"/>
      <c r="AOV204" s="6"/>
      <c r="AOW204" s="6"/>
      <c r="AOX204" s="6"/>
      <c r="AOY204" s="6"/>
      <c r="AOZ204" s="6"/>
      <c r="APA204" s="6"/>
      <c r="APB204" s="6"/>
      <c r="APC204" s="6"/>
      <c r="APD204" s="6"/>
      <c r="APE204" s="6"/>
      <c r="APF204" s="6"/>
      <c r="APG204" s="6"/>
      <c r="APH204" s="6"/>
      <c r="API204" s="6"/>
      <c r="APJ204" s="6"/>
      <c r="APK204" s="6"/>
      <c r="APL204" s="6"/>
      <c r="APM204" s="6"/>
      <c r="APN204" s="6"/>
      <c r="APO204" s="6"/>
      <c r="APP204" s="6"/>
      <c r="APQ204" s="6"/>
      <c r="APR204" s="6"/>
      <c r="APS204" s="6"/>
      <c r="APT204" s="6"/>
      <c r="APU204" s="6"/>
      <c r="APV204" s="6"/>
      <c r="APW204" s="6"/>
      <c r="APX204" s="6"/>
      <c r="APY204" s="6"/>
      <c r="APZ204" s="6"/>
      <c r="AQA204" s="6"/>
      <c r="AQB204" s="6"/>
      <c r="AQC204" s="6"/>
      <c r="AQD204" s="6"/>
      <c r="AQE204" s="6"/>
      <c r="AQF204" s="6"/>
      <c r="AQG204" s="6"/>
      <c r="AQH204" s="6"/>
      <c r="AQI204" s="6"/>
      <c r="AQJ204" s="6"/>
      <c r="AQK204" s="6"/>
      <c r="AQL204" s="6"/>
      <c r="AQM204" s="6"/>
      <c r="AQN204" s="6"/>
      <c r="AQO204" s="6"/>
      <c r="AQP204" s="6"/>
      <c r="AQQ204" s="6"/>
      <c r="AQR204" s="6"/>
      <c r="AQS204" s="6"/>
      <c r="AQT204" s="6"/>
      <c r="AQU204" s="6"/>
      <c r="AQV204" s="6"/>
      <c r="AQW204" s="6"/>
      <c r="AQX204" s="6"/>
      <c r="AQY204" s="6"/>
      <c r="AQZ204" s="6"/>
      <c r="ARA204" s="6"/>
      <c r="ARB204" s="6"/>
      <c r="ARC204" s="6"/>
      <c r="ARD204" s="6"/>
      <c r="ARE204" s="6"/>
      <c r="ARF204" s="6"/>
      <c r="ARG204" s="6"/>
      <c r="ARH204" s="6"/>
      <c r="ARI204" s="6"/>
      <c r="ARJ204" s="6"/>
      <c r="ARK204" s="6"/>
      <c r="ARL204" s="6"/>
      <c r="ARM204" s="6"/>
      <c r="ARN204" s="6"/>
      <c r="ARO204" s="6"/>
      <c r="ARP204" s="6"/>
      <c r="ARQ204" s="6"/>
      <c r="ARR204" s="6"/>
      <c r="ARS204" s="6"/>
      <c r="ART204" s="6"/>
      <c r="ARU204" s="6"/>
      <c r="ARV204" s="6"/>
      <c r="ARW204" s="6"/>
      <c r="ARX204" s="6"/>
      <c r="ARY204" s="6"/>
      <c r="ARZ204" s="6"/>
      <c r="ASA204" s="6"/>
      <c r="ASB204" s="6"/>
      <c r="ASC204" s="6"/>
      <c r="ASD204" s="6"/>
      <c r="ASE204" s="6"/>
      <c r="ASF204" s="6"/>
      <c r="ASG204" s="6"/>
      <c r="ASH204" s="6"/>
      <c r="ASI204" s="6"/>
      <c r="ASJ204" s="6"/>
      <c r="ASK204" s="6"/>
      <c r="ASL204" s="6"/>
      <c r="ASM204" s="6"/>
      <c r="ASN204" s="6"/>
      <c r="ASO204" s="6"/>
      <c r="ASP204" s="6"/>
      <c r="ASQ204" s="6"/>
      <c r="ASR204" s="6"/>
      <c r="ASS204" s="6"/>
      <c r="AST204" s="6"/>
      <c r="ASU204" s="6"/>
      <c r="ASV204" s="6"/>
      <c r="ASW204" s="6"/>
      <c r="ASX204" s="6"/>
      <c r="ASY204" s="6"/>
      <c r="ASZ204" s="6"/>
      <c r="ATA204" s="6"/>
      <c r="ATB204" s="6"/>
      <c r="ATC204" s="6"/>
      <c r="ATD204" s="6"/>
      <c r="ATE204" s="6"/>
      <c r="ATF204" s="6"/>
      <c r="ATG204" s="6"/>
      <c r="ATH204" s="6"/>
      <c r="ATI204" s="6"/>
      <c r="ATJ204" s="6"/>
      <c r="ATK204" s="6"/>
      <c r="ATL204" s="6"/>
      <c r="ATM204" s="6"/>
      <c r="ATN204" s="6"/>
      <c r="ATO204" s="6"/>
      <c r="ATP204" s="6"/>
      <c r="ATQ204" s="6"/>
      <c r="ATR204" s="6"/>
      <c r="ATS204" s="6"/>
      <c r="ATT204" s="6"/>
      <c r="ATU204" s="6"/>
      <c r="ATV204" s="6"/>
      <c r="ATW204" s="6"/>
      <c r="ATX204" s="6"/>
      <c r="ATY204" s="6"/>
      <c r="ATZ204" s="6"/>
      <c r="AUA204" s="6"/>
      <c r="AUB204" s="6"/>
      <c r="AUC204" s="6"/>
      <c r="AUD204" s="6"/>
      <c r="AUE204" s="6"/>
      <c r="AUF204" s="6"/>
      <c r="AUG204" s="6"/>
      <c r="AUH204" s="6"/>
      <c r="AUI204" s="6"/>
      <c r="AUJ204" s="6"/>
      <c r="AUK204" s="6"/>
      <c r="AUL204" s="6"/>
      <c r="AUM204" s="6"/>
      <c r="AUN204" s="6"/>
      <c r="AUO204" s="6"/>
      <c r="AUP204" s="6"/>
      <c r="AUQ204" s="6"/>
      <c r="AUR204" s="6"/>
      <c r="AUS204" s="6"/>
      <c r="AUT204" s="6"/>
      <c r="AUU204" s="6"/>
      <c r="AUV204" s="6"/>
      <c r="AUW204" s="6"/>
      <c r="AUX204" s="6"/>
      <c r="AUY204" s="6"/>
      <c r="AUZ204" s="6"/>
      <c r="AVA204" s="6"/>
      <c r="AVB204" s="6"/>
      <c r="AVC204" s="6"/>
      <c r="AVD204" s="6"/>
      <c r="AVE204" s="6"/>
      <c r="AVF204" s="6"/>
      <c r="AVG204" s="6"/>
      <c r="AVH204" s="6"/>
      <c r="AVI204" s="6"/>
      <c r="AVJ204" s="6"/>
      <c r="AVK204" s="6"/>
      <c r="AVL204" s="6"/>
      <c r="AVM204" s="6"/>
      <c r="AVN204" s="6"/>
      <c r="AVO204" s="6"/>
      <c r="AVP204" s="6"/>
      <c r="AVQ204" s="6"/>
      <c r="AVR204" s="6"/>
      <c r="AVS204" s="6"/>
      <c r="AVT204" s="6"/>
      <c r="AVU204" s="6"/>
      <c r="AVV204" s="6"/>
      <c r="AVW204" s="6"/>
      <c r="AVX204" s="6"/>
      <c r="AVY204" s="6"/>
      <c r="AVZ204" s="6"/>
      <c r="AWA204" s="6"/>
      <c r="AWB204" s="6"/>
      <c r="AWC204" s="6"/>
      <c r="AWD204" s="6"/>
      <c r="AWE204" s="6"/>
      <c r="AWF204" s="6"/>
      <c r="AWG204" s="6"/>
      <c r="AWH204" s="6"/>
      <c r="AWI204" s="6"/>
      <c r="AWJ204" s="6"/>
      <c r="AWK204" s="6"/>
      <c r="AWL204" s="6"/>
      <c r="AWM204" s="6"/>
      <c r="AWN204" s="6"/>
      <c r="AWO204" s="6"/>
      <c r="AWP204" s="6"/>
      <c r="AWQ204" s="6"/>
      <c r="AWR204" s="6"/>
      <c r="AWS204" s="6"/>
      <c r="AWT204" s="6"/>
      <c r="AWU204" s="6"/>
      <c r="AWV204" s="6"/>
      <c r="AWW204" s="6"/>
      <c r="AWX204" s="6"/>
      <c r="AWY204" s="6"/>
      <c r="AWZ204" s="6"/>
      <c r="AXA204" s="6"/>
      <c r="AXB204" s="6"/>
      <c r="AXC204" s="6"/>
      <c r="AXD204" s="6"/>
      <c r="AXE204" s="6"/>
      <c r="AXF204" s="6"/>
      <c r="AXG204" s="6"/>
      <c r="AXH204" s="6"/>
      <c r="AXI204" s="6"/>
      <c r="AXJ204" s="6"/>
      <c r="AXK204" s="6"/>
      <c r="AXL204" s="6"/>
      <c r="AXM204" s="6"/>
      <c r="AXN204" s="6"/>
      <c r="AXO204" s="6"/>
      <c r="AXP204" s="6"/>
      <c r="AXQ204" s="6"/>
      <c r="AXR204" s="6"/>
      <c r="AXS204" s="6"/>
      <c r="AXT204" s="6"/>
      <c r="AXU204" s="6"/>
      <c r="AXV204" s="6"/>
      <c r="AXW204" s="6"/>
      <c r="AXX204" s="6"/>
      <c r="AXY204" s="6"/>
      <c r="AXZ204" s="6"/>
      <c r="AYA204" s="6"/>
      <c r="AYB204" s="6"/>
      <c r="AYC204" s="6"/>
      <c r="AYD204" s="6"/>
      <c r="AYE204" s="6"/>
      <c r="AYF204" s="6"/>
      <c r="AYG204" s="6"/>
      <c r="AYH204" s="6"/>
      <c r="AYI204" s="6"/>
      <c r="AYJ204" s="6"/>
      <c r="AYK204" s="6"/>
      <c r="AYL204" s="6"/>
      <c r="AYM204" s="6"/>
      <c r="AYN204" s="6"/>
      <c r="AYO204" s="6"/>
      <c r="AYP204" s="6"/>
      <c r="AYQ204" s="6"/>
      <c r="AYR204" s="6"/>
      <c r="AYS204" s="6"/>
      <c r="AYT204" s="6"/>
      <c r="AYU204" s="6"/>
      <c r="AYV204" s="6"/>
      <c r="AYW204" s="6"/>
      <c r="AYX204" s="6"/>
      <c r="AYY204" s="6"/>
      <c r="AYZ204" s="6"/>
      <c r="AZA204" s="6"/>
      <c r="AZB204" s="6"/>
      <c r="AZC204" s="6"/>
      <c r="AZD204" s="6"/>
      <c r="AZE204" s="6"/>
      <c r="AZF204" s="6"/>
      <c r="AZG204" s="6"/>
      <c r="AZH204" s="6"/>
      <c r="AZI204" s="6"/>
      <c r="AZJ204" s="6"/>
      <c r="AZK204" s="6"/>
      <c r="AZL204" s="6"/>
      <c r="AZM204" s="6"/>
      <c r="AZN204" s="6"/>
      <c r="AZO204" s="6"/>
      <c r="AZP204" s="6"/>
      <c r="AZQ204" s="6"/>
      <c r="AZR204" s="6"/>
      <c r="AZS204" s="6"/>
      <c r="AZT204" s="6"/>
      <c r="AZU204" s="6"/>
      <c r="AZV204" s="6"/>
      <c r="AZW204" s="6"/>
      <c r="AZX204" s="6"/>
      <c r="AZY204" s="6"/>
      <c r="AZZ204" s="6"/>
      <c r="BAA204" s="6"/>
      <c r="BAB204" s="6"/>
      <c r="BAC204" s="6"/>
      <c r="BAD204" s="6"/>
      <c r="BAE204" s="6"/>
      <c r="BAF204" s="6"/>
      <c r="BAG204" s="6"/>
      <c r="BAH204" s="6"/>
      <c r="BAI204" s="6"/>
      <c r="BAJ204" s="6"/>
      <c r="BAK204" s="6"/>
      <c r="BAL204" s="6"/>
      <c r="BAM204" s="6"/>
      <c r="BAN204" s="6"/>
      <c r="BAO204" s="6"/>
      <c r="BAP204" s="6"/>
      <c r="BAQ204" s="6"/>
      <c r="BAR204" s="6"/>
      <c r="BAS204" s="6"/>
      <c r="BAT204" s="6"/>
      <c r="BAU204" s="6"/>
      <c r="BAV204" s="6"/>
      <c r="BAW204" s="6"/>
      <c r="BAX204" s="6"/>
      <c r="BAY204" s="6"/>
      <c r="BAZ204" s="6"/>
      <c r="BBA204" s="6"/>
      <c r="BBB204" s="6"/>
      <c r="BBC204" s="6"/>
      <c r="BBD204" s="6"/>
      <c r="BBE204" s="6"/>
      <c r="BBF204" s="6"/>
      <c r="BBG204" s="6"/>
      <c r="BBH204" s="6"/>
      <c r="BBI204" s="6"/>
      <c r="BBJ204" s="6"/>
      <c r="BBK204" s="6"/>
      <c r="BBL204" s="6"/>
      <c r="BBM204" s="6"/>
      <c r="BBN204" s="6"/>
      <c r="BBO204" s="6"/>
      <c r="BBP204" s="6"/>
      <c r="BBQ204" s="6"/>
      <c r="BBR204" s="6"/>
      <c r="BBS204" s="6"/>
      <c r="BBT204" s="6"/>
      <c r="BBU204" s="6"/>
      <c r="BBV204" s="6"/>
      <c r="BBW204" s="6"/>
      <c r="BBX204" s="6"/>
      <c r="BBY204" s="6"/>
      <c r="BBZ204" s="6"/>
      <c r="BCA204" s="6"/>
      <c r="BCB204" s="6"/>
      <c r="BCC204" s="6"/>
      <c r="BCD204" s="6"/>
      <c r="BCE204" s="6"/>
      <c r="BCF204" s="6"/>
      <c r="BCG204" s="6"/>
      <c r="BCH204" s="6"/>
      <c r="BCI204" s="6"/>
      <c r="BCJ204" s="6"/>
      <c r="BCK204" s="6"/>
      <c r="BCL204" s="6"/>
      <c r="BCM204" s="6"/>
      <c r="BCN204" s="6"/>
      <c r="BCO204" s="6"/>
      <c r="BCP204" s="6"/>
      <c r="BCQ204" s="6"/>
      <c r="BCR204" s="6"/>
      <c r="BCS204" s="6"/>
      <c r="BCT204" s="6"/>
      <c r="BCU204" s="6"/>
      <c r="BCV204" s="6"/>
      <c r="BCW204" s="6"/>
      <c r="BCX204" s="6"/>
      <c r="BCY204" s="6"/>
      <c r="BCZ204" s="6"/>
      <c r="BDA204" s="6"/>
      <c r="BDB204" s="6"/>
      <c r="BDC204" s="6"/>
      <c r="BDD204" s="6"/>
      <c r="BDE204" s="6"/>
      <c r="BDF204" s="6"/>
      <c r="BDG204" s="6"/>
      <c r="BDH204" s="6"/>
      <c r="BDI204" s="6"/>
      <c r="BDJ204" s="6"/>
      <c r="BDK204" s="6"/>
      <c r="BDL204" s="6"/>
      <c r="BDM204" s="6"/>
      <c r="BDN204" s="6"/>
      <c r="BDO204" s="6"/>
      <c r="BDP204" s="6"/>
      <c r="BDQ204" s="6"/>
      <c r="BDR204" s="6"/>
      <c r="BDS204" s="6"/>
      <c r="BDT204" s="6"/>
      <c r="BDU204" s="6"/>
    </row>
    <row r="205" spans="1:1477" s="69" customFormat="1" ht="12" thickTop="1">
      <c r="A205" s="132"/>
      <c r="B205" s="67" t="s">
        <v>5</v>
      </c>
      <c r="C205" s="67" t="s">
        <v>385</v>
      </c>
      <c r="D205" s="67" t="s">
        <v>386</v>
      </c>
      <c r="E205" s="68">
        <v>44286</v>
      </c>
      <c r="F205" s="67" t="s">
        <v>823</v>
      </c>
      <c r="G205" s="67" t="s">
        <v>822</v>
      </c>
      <c r="H205" s="187">
        <v>5</v>
      </c>
      <c r="I205" s="69">
        <v>5</v>
      </c>
      <c r="J205" s="69">
        <v>218</v>
      </c>
      <c r="K205" s="69">
        <v>318</v>
      </c>
      <c r="L205" s="69">
        <v>318</v>
      </c>
      <c r="M205" s="186">
        <f>IF(J205 = 0,0,(L205-AH205-AI205)/J205)</f>
        <v>1.1972477064220184</v>
      </c>
      <c r="N205" s="69">
        <f>IF(G205&lt;&gt;"",IF(M205&lt;=1.2,1,0),0)</f>
        <v>1</v>
      </c>
      <c r="O205" s="69">
        <v>0</v>
      </c>
      <c r="P205" s="69">
        <v>0</v>
      </c>
      <c r="Q205" s="69">
        <v>0</v>
      </c>
      <c r="R205" s="69">
        <v>100</v>
      </c>
      <c r="S205" s="69">
        <v>0</v>
      </c>
      <c r="T205" s="190">
        <v>5245136</v>
      </c>
      <c r="U205" s="190">
        <v>63284</v>
      </c>
      <c r="V205" s="190">
        <v>5181852</v>
      </c>
      <c r="W205" s="190">
        <v>5346913</v>
      </c>
      <c r="X205" s="190">
        <v>5060388</v>
      </c>
      <c r="Y205" s="190">
        <v>0</v>
      </c>
      <c r="Z205" s="190">
        <v>0</v>
      </c>
      <c r="AA205" s="190">
        <v>0</v>
      </c>
      <c r="AB205" s="190">
        <v>5060388</v>
      </c>
      <c r="AC205" s="190">
        <v>5419442</v>
      </c>
      <c r="AD205" s="186">
        <f>IF(V205=0,0,AC205/V205)</f>
        <v>1.04585040252018</v>
      </c>
      <c r="AE205" s="69">
        <f>IF(AD205 &lt;=1.1,1,0)</f>
        <v>1</v>
      </c>
      <c r="AF205" s="190">
        <v>359054</v>
      </c>
      <c r="AG205" s="190">
        <v>101776</v>
      </c>
      <c r="AH205" s="69">
        <v>49</v>
      </c>
      <c r="AI205" s="69">
        <v>8</v>
      </c>
      <c r="AJ205" s="69">
        <v>0</v>
      </c>
      <c r="AK205" s="69">
        <v>0</v>
      </c>
      <c r="AL205" s="80">
        <v>49966</v>
      </c>
      <c r="AM205" s="80">
        <v>0</v>
      </c>
      <c r="AN205" s="69">
        <v>43</v>
      </c>
      <c r="AO205" s="69">
        <v>0</v>
      </c>
      <c r="AP205" s="80">
        <v>-13886</v>
      </c>
      <c r="AQ205" s="80">
        <v>12524</v>
      </c>
      <c r="AR205" s="69">
        <v>0</v>
      </c>
      <c r="AS205" s="69">
        <v>0</v>
      </c>
      <c r="AT205" s="80">
        <v>0</v>
      </c>
      <c r="AU205" s="80">
        <v>0</v>
      </c>
      <c r="AV205" s="69">
        <v>0</v>
      </c>
      <c r="AW205" s="69">
        <v>0</v>
      </c>
      <c r="AX205" s="80">
        <v>0</v>
      </c>
      <c r="AY205" s="80">
        <v>0</v>
      </c>
      <c r="AZ205" s="69">
        <v>0</v>
      </c>
      <c r="BA205" s="69">
        <v>0</v>
      </c>
      <c r="BB205" s="80">
        <v>0</v>
      </c>
      <c r="BC205" s="80">
        <v>0</v>
      </c>
      <c r="BD205" s="69">
        <v>0</v>
      </c>
      <c r="BE205" s="69">
        <v>0</v>
      </c>
      <c r="BF205" s="80">
        <v>3945</v>
      </c>
      <c r="BG205" s="80">
        <v>0</v>
      </c>
      <c r="BH205" s="69">
        <v>0</v>
      </c>
      <c r="BI205" s="69">
        <v>0</v>
      </c>
      <c r="BJ205" s="80">
        <v>0</v>
      </c>
      <c r="BK205" s="80">
        <v>0</v>
      </c>
      <c r="BL205" s="69">
        <v>0</v>
      </c>
      <c r="BM205" s="69">
        <v>0</v>
      </c>
      <c r="BN205" s="80">
        <v>0</v>
      </c>
      <c r="BO205" s="80">
        <v>0</v>
      </c>
      <c r="BP205" s="69">
        <v>0</v>
      </c>
      <c r="BQ205" s="69">
        <v>0</v>
      </c>
      <c r="BR205" s="80">
        <v>0</v>
      </c>
      <c r="BS205" s="80">
        <v>0</v>
      </c>
      <c r="BT205" s="69">
        <v>0</v>
      </c>
      <c r="BU205" s="69">
        <v>0</v>
      </c>
      <c r="BV205" s="80">
        <v>0</v>
      </c>
      <c r="BW205" s="80">
        <v>0</v>
      </c>
      <c r="BX205" s="69">
        <v>0</v>
      </c>
      <c r="BY205" s="69">
        <v>0</v>
      </c>
      <c r="BZ205" s="80">
        <v>0</v>
      </c>
      <c r="CA205" s="80">
        <v>0</v>
      </c>
      <c r="CB205" s="69">
        <v>0</v>
      </c>
      <c r="CC205" s="69">
        <v>0</v>
      </c>
      <c r="CD205" s="80">
        <v>0</v>
      </c>
      <c r="CE205" s="80">
        <v>0</v>
      </c>
      <c r="CF205" s="69">
        <v>0</v>
      </c>
      <c r="CG205" s="69">
        <v>0</v>
      </c>
      <c r="CH205" s="80">
        <v>0</v>
      </c>
      <c r="CI205" s="80">
        <v>0</v>
      </c>
      <c r="CJ205" s="69">
        <v>43</v>
      </c>
      <c r="CK205" s="69">
        <v>0</v>
      </c>
      <c r="CL205" s="80">
        <v>40024</v>
      </c>
      <c r="CM205" s="80">
        <v>12524</v>
      </c>
      <c r="CN205" s="67" t="s">
        <v>720</v>
      </c>
      <c r="CO205" s="67" t="s">
        <v>721</v>
      </c>
      <c r="CP205" s="67" t="s">
        <v>570</v>
      </c>
      <c r="CQ205" s="67" t="s">
        <v>570</v>
      </c>
      <c r="CR205" s="67" t="s">
        <v>570</v>
      </c>
      <c r="CS205" s="67" t="s">
        <v>570</v>
      </c>
      <c r="CT205" s="68">
        <v>45280</v>
      </c>
      <c r="CU205" s="67" t="s">
        <v>828</v>
      </c>
      <c r="CV205" s="67" t="s">
        <v>824</v>
      </c>
      <c r="CW205" s="68" t="s">
        <v>168</v>
      </c>
      <c r="CX205" s="68">
        <v>44888</v>
      </c>
      <c r="CY205" s="67" t="s">
        <v>828</v>
      </c>
      <c r="CZ205" s="67" t="s">
        <v>827</v>
      </c>
      <c r="DA205" s="67" t="s">
        <v>881</v>
      </c>
      <c r="DB205" s="81">
        <v>5969736.8799999999</v>
      </c>
      <c r="DC205" s="67" t="s">
        <v>780</v>
      </c>
      <c r="DD205" s="67" t="s">
        <v>781</v>
      </c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</row>
    <row r="206" spans="1:1477" s="69" customFormat="1">
      <c r="A206" s="132"/>
      <c r="B206" s="67" t="s">
        <v>5</v>
      </c>
      <c r="C206" s="67" t="s">
        <v>387</v>
      </c>
      <c r="D206" s="67" t="s">
        <v>388</v>
      </c>
      <c r="E206" s="68">
        <v>44069</v>
      </c>
      <c r="F206" s="67" t="s">
        <v>825</v>
      </c>
      <c r="G206" s="67" t="s">
        <v>822</v>
      </c>
      <c r="H206" s="187">
        <v>4</v>
      </c>
      <c r="I206" s="69">
        <v>2</v>
      </c>
      <c r="J206" s="69">
        <v>350</v>
      </c>
      <c r="K206" s="69">
        <v>382</v>
      </c>
      <c r="L206" s="69">
        <v>376</v>
      </c>
      <c r="M206" s="186">
        <f t="shared" ref="M206:M216" si="75">IF(J206 = 0,0,(L206-AH206-AI206)/J206)</f>
        <v>0.98285714285714287</v>
      </c>
      <c r="N206" s="69">
        <f t="shared" ref="N206:N216" si="76">IF(G206&lt;&gt;"",IF(M206&lt;=1.2,1,0),0)</f>
        <v>1</v>
      </c>
      <c r="O206" s="69">
        <v>6</v>
      </c>
      <c r="P206" s="69">
        <v>0</v>
      </c>
      <c r="Q206" s="69">
        <v>0</v>
      </c>
      <c r="R206" s="69">
        <v>32</v>
      </c>
      <c r="S206" s="69">
        <v>0</v>
      </c>
      <c r="T206" s="190">
        <v>4604161</v>
      </c>
      <c r="U206" s="190">
        <v>51560</v>
      </c>
      <c r="V206" s="190">
        <v>4552601</v>
      </c>
      <c r="W206" s="190">
        <v>4652806</v>
      </c>
      <c r="X206" s="190">
        <v>4445340</v>
      </c>
      <c r="Y206" s="190">
        <v>-1</v>
      </c>
      <c r="Z206" s="190">
        <v>400000</v>
      </c>
      <c r="AA206" s="190">
        <v>399999</v>
      </c>
      <c r="AB206" s="190">
        <v>4845339</v>
      </c>
      <c r="AC206" s="190">
        <v>4484965</v>
      </c>
      <c r="AD206" s="186">
        <f t="shared" ref="AD206:AD216" si="77">IF(V206=0,0,AC206/V206)</f>
        <v>0.98514343778424684</v>
      </c>
      <c r="AE206" s="69">
        <f t="shared" ref="AE206:AE216" si="78">IF(AD206 &lt;=1.1,1,0)</f>
        <v>1</v>
      </c>
      <c r="AF206" s="190">
        <v>-360374</v>
      </c>
      <c r="AG206" s="190">
        <v>48646</v>
      </c>
      <c r="AH206" s="69">
        <v>14</v>
      </c>
      <c r="AI206" s="69">
        <v>18</v>
      </c>
      <c r="AJ206" s="69">
        <v>0</v>
      </c>
      <c r="AK206" s="69">
        <v>0</v>
      </c>
      <c r="AL206" s="80">
        <v>8472</v>
      </c>
      <c r="AM206" s="80">
        <v>0</v>
      </c>
      <c r="AN206" s="69">
        <v>0</v>
      </c>
      <c r="AO206" s="69">
        <v>0</v>
      </c>
      <c r="AP206" s="80">
        <v>7579</v>
      </c>
      <c r="AQ206" s="80">
        <v>0</v>
      </c>
      <c r="AR206" s="69">
        <v>0</v>
      </c>
      <c r="AS206" s="69">
        <v>0</v>
      </c>
      <c r="AT206" s="80">
        <v>0</v>
      </c>
      <c r="AU206" s="80">
        <v>0</v>
      </c>
      <c r="AV206" s="69">
        <v>0</v>
      </c>
      <c r="AW206" s="69">
        <v>0</v>
      </c>
      <c r="AX206" s="80">
        <v>0</v>
      </c>
      <c r="AY206" s="80">
        <v>0</v>
      </c>
      <c r="AZ206" s="69">
        <v>0</v>
      </c>
      <c r="BA206" s="69">
        <v>0</v>
      </c>
      <c r="BB206" s="80">
        <v>0</v>
      </c>
      <c r="BC206" s="80">
        <v>0</v>
      </c>
      <c r="BD206" s="69">
        <v>0</v>
      </c>
      <c r="BE206" s="69">
        <v>0</v>
      </c>
      <c r="BF206" s="80">
        <v>9425</v>
      </c>
      <c r="BG206" s="80">
        <v>0</v>
      </c>
      <c r="BH206" s="69">
        <v>0</v>
      </c>
      <c r="BI206" s="69">
        <v>0</v>
      </c>
      <c r="BJ206" s="80">
        <v>0</v>
      </c>
      <c r="BK206" s="80">
        <v>0</v>
      </c>
      <c r="BL206" s="69">
        <v>0</v>
      </c>
      <c r="BM206" s="69">
        <v>0</v>
      </c>
      <c r="BN206" s="80">
        <v>0</v>
      </c>
      <c r="BO206" s="80">
        <v>0</v>
      </c>
      <c r="BP206" s="69">
        <v>0</v>
      </c>
      <c r="BQ206" s="69">
        <v>0</v>
      </c>
      <c r="BR206" s="80">
        <v>0</v>
      </c>
      <c r="BS206" s="80">
        <v>0</v>
      </c>
      <c r="BT206" s="69">
        <v>0</v>
      </c>
      <c r="BU206" s="69">
        <v>0</v>
      </c>
      <c r="BV206" s="80">
        <v>0</v>
      </c>
      <c r="BW206" s="80">
        <v>0</v>
      </c>
      <c r="BX206" s="69">
        <v>0</v>
      </c>
      <c r="BY206" s="69">
        <v>0</v>
      </c>
      <c r="BZ206" s="80">
        <v>0</v>
      </c>
      <c r="CA206" s="80">
        <v>0</v>
      </c>
      <c r="CB206" s="69">
        <v>0</v>
      </c>
      <c r="CC206" s="69">
        <v>0</v>
      </c>
      <c r="CD206" s="80">
        <v>0</v>
      </c>
      <c r="CE206" s="80">
        <v>0</v>
      </c>
      <c r="CF206" s="69">
        <v>0</v>
      </c>
      <c r="CG206" s="69">
        <v>0</v>
      </c>
      <c r="CH206" s="80">
        <v>0</v>
      </c>
      <c r="CI206" s="80">
        <v>0</v>
      </c>
      <c r="CJ206" s="69">
        <v>0</v>
      </c>
      <c r="CK206" s="69">
        <v>0</v>
      </c>
      <c r="CL206" s="80">
        <v>25475</v>
      </c>
      <c r="CM206" s="80">
        <v>0</v>
      </c>
      <c r="CN206" s="67" t="s">
        <v>709</v>
      </c>
      <c r="CO206" s="67" t="s">
        <v>710</v>
      </c>
      <c r="CP206" s="67" t="s">
        <v>570</v>
      </c>
      <c r="CQ206" s="67" t="s">
        <v>570</v>
      </c>
      <c r="CR206" s="67" t="s">
        <v>570</v>
      </c>
      <c r="CS206" s="67" t="s">
        <v>570</v>
      </c>
      <c r="CT206" s="68">
        <v>45226</v>
      </c>
      <c r="CU206" s="67" t="s">
        <v>828</v>
      </c>
      <c r="CV206" s="67" t="s">
        <v>824</v>
      </c>
      <c r="CW206" s="68" t="s">
        <v>168</v>
      </c>
      <c r="CX206" s="68">
        <v>44603</v>
      </c>
      <c r="CY206" s="67" t="s">
        <v>823</v>
      </c>
      <c r="CZ206" s="67" t="s">
        <v>829</v>
      </c>
      <c r="DA206" s="67" t="s">
        <v>881</v>
      </c>
      <c r="DB206" s="81">
        <v>4947288.63</v>
      </c>
      <c r="DC206" s="67" t="s">
        <v>782</v>
      </c>
      <c r="DD206" s="67" t="s">
        <v>783</v>
      </c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</row>
    <row r="207" spans="1:1477" s="69" customFormat="1">
      <c r="A207" s="132"/>
      <c r="B207" s="67" t="s">
        <v>5</v>
      </c>
      <c r="C207" s="67" t="s">
        <v>389</v>
      </c>
      <c r="D207" s="67" t="s">
        <v>390</v>
      </c>
      <c r="E207" s="68">
        <v>44405</v>
      </c>
      <c r="F207" s="67" t="s">
        <v>825</v>
      </c>
      <c r="G207" s="67" t="s">
        <v>829</v>
      </c>
      <c r="H207" s="187">
        <v>2</v>
      </c>
      <c r="I207" s="69">
        <v>5</v>
      </c>
      <c r="J207" s="69">
        <v>900</v>
      </c>
      <c r="K207" s="69">
        <v>931</v>
      </c>
      <c r="L207" s="69">
        <v>597</v>
      </c>
      <c r="M207" s="186">
        <f t="shared" si="75"/>
        <v>0.62888888888888894</v>
      </c>
      <c r="N207" s="69">
        <f t="shared" si="76"/>
        <v>1</v>
      </c>
      <c r="O207" s="69">
        <v>334</v>
      </c>
      <c r="P207" s="69">
        <v>0</v>
      </c>
      <c r="Q207" s="69">
        <v>0</v>
      </c>
      <c r="R207" s="69">
        <v>31</v>
      </c>
      <c r="S207" s="69">
        <v>0</v>
      </c>
      <c r="T207" s="190">
        <v>42480180</v>
      </c>
      <c r="U207" s="190">
        <v>150000</v>
      </c>
      <c r="V207" s="190">
        <v>42330180</v>
      </c>
      <c r="W207" s="190">
        <v>43009539</v>
      </c>
      <c r="X207" s="190">
        <v>42865939</v>
      </c>
      <c r="Y207" s="190">
        <v>0</v>
      </c>
      <c r="Z207" s="190">
        <v>4169010</v>
      </c>
      <c r="AA207" s="190">
        <v>4169010</v>
      </c>
      <c r="AB207" s="190">
        <v>47034949</v>
      </c>
      <c r="AC207" s="190">
        <v>44092372</v>
      </c>
      <c r="AD207" s="186">
        <f t="shared" si="77"/>
        <v>1.0416296835969041</v>
      </c>
      <c r="AE207" s="69">
        <f t="shared" si="78"/>
        <v>1</v>
      </c>
      <c r="AF207" s="190">
        <v>-2863217</v>
      </c>
      <c r="AG207" s="190">
        <v>529359</v>
      </c>
      <c r="AH207" s="69">
        <v>9</v>
      </c>
      <c r="AI207" s="69">
        <v>22</v>
      </c>
      <c r="AJ207" s="69">
        <v>0</v>
      </c>
      <c r="AK207" s="69">
        <v>0</v>
      </c>
      <c r="AL207" s="80">
        <v>52237</v>
      </c>
      <c r="AM207" s="80">
        <v>0</v>
      </c>
      <c r="AN207" s="69">
        <v>0</v>
      </c>
      <c r="AO207" s="69">
        <v>0</v>
      </c>
      <c r="AP207" s="80">
        <v>78440</v>
      </c>
      <c r="AQ207" s="80">
        <v>0</v>
      </c>
      <c r="AR207" s="69">
        <v>0</v>
      </c>
      <c r="AS207" s="69">
        <v>0</v>
      </c>
      <c r="AT207" s="80">
        <v>0</v>
      </c>
      <c r="AU207" s="80">
        <v>0</v>
      </c>
      <c r="AV207" s="69">
        <v>0</v>
      </c>
      <c r="AW207" s="69">
        <v>0</v>
      </c>
      <c r="AX207" s="80">
        <v>0</v>
      </c>
      <c r="AY207" s="80">
        <v>0</v>
      </c>
      <c r="AZ207" s="69">
        <v>0</v>
      </c>
      <c r="BA207" s="69">
        <v>0</v>
      </c>
      <c r="BB207" s="80">
        <v>0</v>
      </c>
      <c r="BC207" s="80">
        <v>0</v>
      </c>
      <c r="BD207" s="69">
        <v>0</v>
      </c>
      <c r="BE207" s="69">
        <v>0</v>
      </c>
      <c r="BF207" s="80">
        <v>34065</v>
      </c>
      <c r="BG207" s="80">
        <v>0</v>
      </c>
      <c r="BH207" s="69">
        <v>0</v>
      </c>
      <c r="BI207" s="69">
        <v>0</v>
      </c>
      <c r="BJ207" s="80">
        <v>50894</v>
      </c>
      <c r="BK207" s="80">
        <v>0</v>
      </c>
      <c r="BL207" s="69">
        <v>0</v>
      </c>
      <c r="BM207" s="69">
        <v>0</v>
      </c>
      <c r="BN207" s="80">
        <v>0</v>
      </c>
      <c r="BO207" s="80">
        <v>0</v>
      </c>
      <c r="BP207" s="69">
        <v>0</v>
      </c>
      <c r="BQ207" s="69">
        <v>0</v>
      </c>
      <c r="BR207" s="80">
        <v>79359</v>
      </c>
      <c r="BS207" s="80">
        <v>0</v>
      </c>
      <c r="BT207" s="69">
        <v>0</v>
      </c>
      <c r="BU207" s="69">
        <v>0</v>
      </c>
      <c r="BV207" s="80">
        <v>0</v>
      </c>
      <c r="BW207" s="80">
        <v>0</v>
      </c>
      <c r="BX207" s="69">
        <v>0</v>
      </c>
      <c r="BY207" s="69">
        <v>0</v>
      </c>
      <c r="BZ207" s="80">
        <v>0</v>
      </c>
      <c r="CA207" s="80">
        <v>0</v>
      </c>
      <c r="CB207" s="69">
        <v>0</v>
      </c>
      <c r="CC207" s="69">
        <v>0</v>
      </c>
      <c r="CD207" s="80">
        <v>0</v>
      </c>
      <c r="CE207" s="80">
        <v>0</v>
      </c>
      <c r="CF207" s="69">
        <v>0</v>
      </c>
      <c r="CG207" s="69">
        <v>0</v>
      </c>
      <c r="CH207" s="80">
        <v>0</v>
      </c>
      <c r="CI207" s="80">
        <v>0</v>
      </c>
      <c r="CJ207" s="69">
        <v>0</v>
      </c>
      <c r="CK207" s="69">
        <v>0</v>
      </c>
      <c r="CL207" s="80">
        <v>294995</v>
      </c>
      <c r="CM207" s="80">
        <v>0</v>
      </c>
      <c r="CN207" s="67" t="s">
        <v>784</v>
      </c>
      <c r="CO207" s="67" t="s">
        <v>785</v>
      </c>
      <c r="CP207" s="67" t="s">
        <v>570</v>
      </c>
      <c r="CQ207" s="67" t="s">
        <v>570</v>
      </c>
      <c r="CR207" s="67" t="s">
        <v>570</v>
      </c>
      <c r="CS207" s="67" t="s">
        <v>570</v>
      </c>
      <c r="CT207" s="68">
        <v>45329</v>
      </c>
      <c r="CU207" s="67" t="s">
        <v>823</v>
      </c>
      <c r="CV207" s="67" t="s">
        <v>824</v>
      </c>
      <c r="CW207" s="68" t="s">
        <v>168</v>
      </c>
      <c r="CX207" s="68">
        <v>45216</v>
      </c>
      <c r="CY207" s="67" t="s">
        <v>828</v>
      </c>
      <c r="CZ207" s="67" t="s">
        <v>824</v>
      </c>
      <c r="DA207" s="67" t="s">
        <v>882</v>
      </c>
      <c r="DB207" s="81">
        <v>49760527.32</v>
      </c>
      <c r="DC207" s="67" t="s">
        <v>706</v>
      </c>
      <c r="DD207" s="67" t="s">
        <v>707</v>
      </c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</row>
    <row r="208" spans="1:1477" s="69" customFormat="1">
      <c r="A208" s="132"/>
      <c r="B208" s="67" t="s">
        <v>5</v>
      </c>
      <c r="C208" s="67" t="s">
        <v>391</v>
      </c>
      <c r="D208" s="67" t="s">
        <v>392</v>
      </c>
      <c r="E208" s="68">
        <v>44650</v>
      </c>
      <c r="F208" s="67" t="s">
        <v>823</v>
      </c>
      <c r="G208" s="67" t="s">
        <v>829</v>
      </c>
      <c r="H208" s="187">
        <v>3</v>
      </c>
      <c r="I208" s="69">
        <v>2</v>
      </c>
      <c r="J208" s="69">
        <v>240</v>
      </c>
      <c r="K208" s="69">
        <v>265</v>
      </c>
      <c r="L208" s="69">
        <v>220</v>
      </c>
      <c r="M208" s="186">
        <f t="shared" si="75"/>
        <v>0.8125</v>
      </c>
      <c r="N208" s="69">
        <f t="shared" si="76"/>
        <v>1</v>
      </c>
      <c r="O208" s="69">
        <v>45</v>
      </c>
      <c r="P208" s="69">
        <v>0</v>
      </c>
      <c r="Q208" s="69">
        <v>0</v>
      </c>
      <c r="R208" s="69">
        <v>25</v>
      </c>
      <c r="S208" s="69">
        <v>0</v>
      </c>
      <c r="T208" s="190">
        <v>2569128</v>
      </c>
      <c r="U208" s="190">
        <v>50000</v>
      </c>
      <c r="V208" s="190">
        <v>2519128</v>
      </c>
      <c r="W208" s="190">
        <v>2717271</v>
      </c>
      <c r="X208" s="190">
        <v>2543862</v>
      </c>
      <c r="Y208" s="190">
        <v>0</v>
      </c>
      <c r="Z208" s="190">
        <v>120000</v>
      </c>
      <c r="AA208" s="190">
        <v>120000</v>
      </c>
      <c r="AB208" s="190">
        <v>2663862</v>
      </c>
      <c r="AC208" s="190">
        <v>2540376</v>
      </c>
      <c r="AD208" s="186">
        <f t="shared" si="77"/>
        <v>1.0084346646934972</v>
      </c>
      <c r="AE208" s="69">
        <f t="shared" si="78"/>
        <v>1</v>
      </c>
      <c r="AF208" s="190">
        <v>-123486</v>
      </c>
      <c r="AG208" s="190">
        <v>148143</v>
      </c>
      <c r="AH208" s="69">
        <v>5</v>
      </c>
      <c r="AI208" s="69">
        <v>20</v>
      </c>
      <c r="AJ208" s="69">
        <v>0</v>
      </c>
      <c r="AK208" s="69">
        <v>0</v>
      </c>
      <c r="AL208" s="80">
        <v>25836</v>
      </c>
      <c r="AM208" s="80">
        <v>0</v>
      </c>
      <c r="AN208" s="69">
        <v>0</v>
      </c>
      <c r="AO208" s="69">
        <v>0</v>
      </c>
      <c r="AP208" s="80">
        <v>105162</v>
      </c>
      <c r="AQ208" s="80">
        <v>0</v>
      </c>
      <c r="AR208" s="69">
        <v>0</v>
      </c>
      <c r="AS208" s="69">
        <v>0</v>
      </c>
      <c r="AT208" s="80">
        <v>0</v>
      </c>
      <c r="AU208" s="80">
        <v>0</v>
      </c>
      <c r="AV208" s="69">
        <v>0</v>
      </c>
      <c r="AW208" s="69">
        <v>0</v>
      </c>
      <c r="AX208" s="80">
        <v>0</v>
      </c>
      <c r="AY208" s="80">
        <v>0</v>
      </c>
      <c r="AZ208" s="69">
        <v>0</v>
      </c>
      <c r="BA208" s="69">
        <v>0</v>
      </c>
      <c r="BB208" s="80">
        <v>0</v>
      </c>
      <c r="BC208" s="80">
        <v>0</v>
      </c>
      <c r="BD208" s="69">
        <v>0</v>
      </c>
      <c r="BE208" s="69">
        <v>0</v>
      </c>
      <c r="BF208" s="80">
        <v>0</v>
      </c>
      <c r="BG208" s="80">
        <v>0</v>
      </c>
      <c r="BH208" s="69">
        <v>0</v>
      </c>
      <c r="BI208" s="69">
        <v>0</v>
      </c>
      <c r="BJ208" s="80">
        <v>0</v>
      </c>
      <c r="BK208" s="80">
        <v>0</v>
      </c>
      <c r="BL208" s="69">
        <v>0</v>
      </c>
      <c r="BM208" s="69">
        <v>0</v>
      </c>
      <c r="BN208" s="80">
        <v>0</v>
      </c>
      <c r="BO208" s="80">
        <v>0</v>
      </c>
      <c r="BP208" s="69">
        <v>0</v>
      </c>
      <c r="BQ208" s="69">
        <v>0</v>
      </c>
      <c r="BR208" s="80">
        <v>0</v>
      </c>
      <c r="BS208" s="80">
        <v>0</v>
      </c>
      <c r="BT208" s="69">
        <v>0</v>
      </c>
      <c r="BU208" s="69">
        <v>0</v>
      </c>
      <c r="BV208" s="80">
        <v>0</v>
      </c>
      <c r="BW208" s="80">
        <v>0</v>
      </c>
      <c r="BX208" s="69">
        <v>0</v>
      </c>
      <c r="BY208" s="69">
        <v>0</v>
      </c>
      <c r="BZ208" s="80">
        <v>0</v>
      </c>
      <c r="CA208" s="80">
        <v>0</v>
      </c>
      <c r="CB208" s="69">
        <v>0</v>
      </c>
      <c r="CC208" s="69">
        <v>0</v>
      </c>
      <c r="CD208" s="80">
        <v>0</v>
      </c>
      <c r="CE208" s="80">
        <v>0</v>
      </c>
      <c r="CF208" s="69">
        <v>0</v>
      </c>
      <c r="CG208" s="69">
        <v>0</v>
      </c>
      <c r="CH208" s="80">
        <v>0</v>
      </c>
      <c r="CI208" s="80">
        <v>0</v>
      </c>
      <c r="CJ208" s="69">
        <v>0</v>
      </c>
      <c r="CK208" s="69">
        <v>0</v>
      </c>
      <c r="CL208" s="80">
        <v>130998</v>
      </c>
      <c r="CM208" s="80">
        <v>0</v>
      </c>
      <c r="CN208" s="67" t="s">
        <v>737</v>
      </c>
      <c r="CO208" s="67" t="s">
        <v>738</v>
      </c>
      <c r="CP208" s="67" t="s">
        <v>570</v>
      </c>
      <c r="CQ208" s="67" t="s">
        <v>570</v>
      </c>
      <c r="CR208" s="67" t="s">
        <v>570</v>
      </c>
      <c r="CS208" s="67" t="s">
        <v>570</v>
      </c>
      <c r="CT208" s="68">
        <v>45278</v>
      </c>
      <c r="CU208" s="67" t="s">
        <v>828</v>
      </c>
      <c r="CV208" s="67" t="s">
        <v>824</v>
      </c>
      <c r="CW208" s="68" t="s">
        <v>168</v>
      </c>
      <c r="CX208" s="68">
        <v>45091</v>
      </c>
      <c r="CY208" s="67" t="s">
        <v>821</v>
      </c>
      <c r="CZ208" s="67" t="s">
        <v>827</v>
      </c>
      <c r="DA208" s="67" t="s">
        <v>881</v>
      </c>
      <c r="DB208" s="81">
        <v>2452591.81</v>
      </c>
      <c r="DC208" s="67" t="s">
        <v>706</v>
      </c>
      <c r="DD208" s="67" t="s">
        <v>707</v>
      </c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</row>
    <row r="209" spans="1:1477" s="69" customFormat="1">
      <c r="A209" s="132"/>
      <c r="B209" s="67" t="s">
        <v>5</v>
      </c>
      <c r="C209" s="67" t="s">
        <v>393</v>
      </c>
      <c r="D209" s="67" t="s">
        <v>394</v>
      </c>
      <c r="E209" s="68">
        <v>44650</v>
      </c>
      <c r="F209" s="67" t="s">
        <v>823</v>
      </c>
      <c r="G209" s="67" t="s">
        <v>829</v>
      </c>
      <c r="H209" s="187">
        <v>3</v>
      </c>
      <c r="I209" s="69">
        <v>2</v>
      </c>
      <c r="J209" s="69">
        <v>240</v>
      </c>
      <c r="K209" s="69">
        <v>257</v>
      </c>
      <c r="L209" s="69">
        <v>221</v>
      </c>
      <c r="M209" s="186">
        <f t="shared" si="75"/>
        <v>0.85</v>
      </c>
      <c r="N209" s="69">
        <f t="shared" si="76"/>
        <v>1</v>
      </c>
      <c r="O209" s="69">
        <v>36</v>
      </c>
      <c r="P209" s="69">
        <v>0</v>
      </c>
      <c r="Q209" s="69">
        <v>0</v>
      </c>
      <c r="R209" s="69">
        <v>17</v>
      </c>
      <c r="S209" s="69">
        <v>0</v>
      </c>
      <c r="T209" s="190">
        <v>2455465</v>
      </c>
      <c r="U209" s="190">
        <v>50000</v>
      </c>
      <c r="V209" s="190">
        <v>2405465</v>
      </c>
      <c r="W209" s="190">
        <v>2510141</v>
      </c>
      <c r="X209" s="190">
        <v>2443596</v>
      </c>
      <c r="Y209" s="190">
        <v>0</v>
      </c>
      <c r="Z209" s="190">
        <v>72000</v>
      </c>
      <c r="AA209" s="190">
        <v>72000</v>
      </c>
      <c r="AB209" s="190">
        <v>2515596</v>
      </c>
      <c r="AC209" s="190">
        <v>2440177</v>
      </c>
      <c r="AD209" s="186">
        <f t="shared" si="77"/>
        <v>1.0144304739416288</v>
      </c>
      <c r="AE209" s="69">
        <f t="shared" si="78"/>
        <v>1</v>
      </c>
      <c r="AF209" s="190">
        <v>-75419</v>
      </c>
      <c r="AG209" s="190">
        <v>54676</v>
      </c>
      <c r="AH209" s="69">
        <v>4</v>
      </c>
      <c r="AI209" s="69">
        <v>13</v>
      </c>
      <c r="AJ209" s="69">
        <v>0</v>
      </c>
      <c r="AK209" s="69">
        <v>0</v>
      </c>
      <c r="AL209" s="80">
        <v>16029</v>
      </c>
      <c r="AM209" s="80">
        <v>0</v>
      </c>
      <c r="AN209" s="69">
        <v>0</v>
      </c>
      <c r="AO209" s="69">
        <v>0</v>
      </c>
      <c r="AP209" s="80">
        <v>0</v>
      </c>
      <c r="AQ209" s="80">
        <v>0</v>
      </c>
      <c r="AR209" s="69">
        <v>0</v>
      </c>
      <c r="AS209" s="69">
        <v>0</v>
      </c>
      <c r="AT209" s="80">
        <v>0</v>
      </c>
      <c r="AU209" s="80">
        <v>0</v>
      </c>
      <c r="AV209" s="69">
        <v>0</v>
      </c>
      <c r="AW209" s="69">
        <v>0</v>
      </c>
      <c r="AX209" s="80">
        <v>0</v>
      </c>
      <c r="AY209" s="80">
        <v>0</v>
      </c>
      <c r="AZ209" s="69">
        <v>0</v>
      </c>
      <c r="BA209" s="69">
        <v>0</v>
      </c>
      <c r="BB209" s="80">
        <v>0</v>
      </c>
      <c r="BC209" s="80">
        <v>0</v>
      </c>
      <c r="BD209" s="69">
        <v>0</v>
      </c>
      <c r="BE209" s="69">
        <v>0</v>
      </c>
      <c r="BF209" s="80">
        <v>52554</v>
      </c>
      <c r="BG209" s="80">
        <v>0</v>
      </c>
      <c r="BH209" s="69">
        <v>0</v>
      </c>
      <c r="BI209" s="69">
        <v>0</v>
      </c>
      <c r="BJ209" s="80">
        <v>0</v>
      </c>
      <c r="BK209" s="80">
        <v>0</v>
      </c>
      <c r="BL209" s="69">
        <v>0</v>
      </c>
      <c r="BM209" s="69">
        <v>0</v>
      </c>
      <c r="BN209" s="80">
        <v>0</v>
      </c>
      <c r="BO209" s="80">
        <v>0</v>
      </c>
      <c r="BP209" s="69">
        <v>0</v>
      </c>
      <c r="BQ209" s="69">
        <v>0</v>
      </c>
      <c r="BR209" s="80">
        <v>0</v>
      </c>
      <c r="BS209" s="80">
        <v>0</v>
      </c>
      <c r="BT209" s="69">
        <v>0</v>
      </c>
      <c r="BU209" s="69">
        <v>0</v>
      </c>
      <c r="BV209" s="80">
        <v>0</v>
      </c>
      <c r="BW209" s="80">
        <v>0</v>
      </c>
      <c r="BX209" s="69">
        <v>0</v>
      </c>
      <c r="BY209" s="69">
        <v>0</v>
      </c>
      <c r="BZ209" s="80">
        <v>0</v>
      </c>
      <c r="CA209" s="80">
        <v>0</v>
      </c>
      <c r="CB209" s="69">
        <v>0</v>
      </c>
      <c r="CC209" s="69">
        <v>0</v>
      </c>
      <c r="CD209" s="80">
        <v>0</v>
      </c>
      <c r="CE209" s="80">
        <v>0</v>
      </c>
      <c r="CF209" s="69">
        <v>0</v>
      </c>
      <c r="CG209" s="69">
        <v>0</v>
      </c>
      <c r="CH209" s="80">
        <v>0</v>
      </c>
      <c r="CI209" s="80">
        <v>0</v>
      </c>
      <c r="CJ209" s="69">
        <v>0</v>
      </c>
      <c r="CK209" s="69">
        <v>0</v>
      </c>
      <c r="CL209" s="80">
        <v>68583</v>
      </c>
      <c r="CM209" s="80">
        <v>0</v>
      </c>
      <c r="CN209" s="67" t="s">
        <v>739</v>
      </c>
      <c r="CO209" s="67" t="s">
        <v>740</v>
      </c>
      <c r="CP209" s="67" t="s">
        <v>570</v>
      </c>
      <c r="CQ209" s="67" t="s">
        <v>570</v>
      </c>
      <c r="CR209" s="67" t="s">
        <v>570</v>
      </c>
      <c r="CS209" s="67" t="s">
        <v>570</v>
      </c>
      <c r="CT209" s="68">
        <v>45275</v>
      </c>
      <c r="CU209" s="67" t="s">
        <v>828</v>
      </c>
      <c r="CV209" s="67" t="s">
        <v>824</v>
      </c>
      <c r="CW209" s="68" t="s">
        <v>168</v>
      </c>
      <c r="CX209" s="68">
        <v>45121</v>
      </c>
      <c r="CY209" s="67" t="s">
        <v>825</v>
      </c>
      <c r="CZ209" s="67" t="s">
        <v>824</v>
      </c>
      <c r="DA209" s="67" t="s">
        <v>881</v>
      </c>
      <c r="DB209" s="81">
        <v>2281095.15</v>
      </c>
      <c r="DC209" s="67" t="s">
        <v>786</v>
      </c>
      <c r="DD209" s="67" t="s">
        <v>787</v>
      </c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</row>
    <row r="210" spans="1:1477" s="69" customFormat="1">
      <c r="A210" s="132"/>
      <c r="B210" s="67" t="s">
        <v>5</v>
      </c>
      <c r="C210" s="67" t="s">
        <v>395</v>
      </c>
      <c r="D210" s="67" t="s">
        <v>396</v>
      </c>
      <c r="E210" s="68">
        <v>44496</v>
      </c>
      <c r="F210" s="67" t="s">
        <v>828</v>
      </c>
      <c r="G210" s="67" t="s">
        <v>829</v>
      </c>
      <c r="H210" s="187">
        <v>3</v>
      </c>
      <c r="I210" s="69">
        <v>3</v>
      </c>
      <c r="J210" s="69">
        <v>360</v>
      </c>
      <c r="K210" s="69">
        <v>474</v>
      </c>
      <c r="L210" s="69">
        <v>464</v>
      </c>
      <c r="M210" s="186">
        <f t="shared" si="75"/>
        <v>0.97222222222222221</v>
      </c>
      <c r="N210" s="69">
        <f t="shared" si="76"/>
        <v>1</v>
      </c>
      <c r="O210" s="69">
        <v>10</v>
      </c>
      <c r="P210" s="69">
        <v>0</v>
      </c>
      <c r="Q210" s="69">
        <v>0</v>
      </c>
      <c r="R210" s="69">
        <v>114</v>
      </c>
      <c r="S210" s="69">
        <v>0</v>
      </c>
      <c r="T210" s="190">
        <v>4166383</v>
      </c>
      <c r="U210" s="190">
        <v>50000</v>
      </c>
      <c r="V210" s="190">
        <v>4116383</v>
      </c>
      <c r="W210" s="190">
        <v>4219775</v>
      </c>
      <c r="X210" s="190">
        <v>4110877</v>
      </c>
      <c r="Y210" s="190">
        <v>0</v>
      </c>
      <c r="Z210" s="190">
        <v>0</v>
      </c>
      <c r="AA210" s="190">
        <v>0</v>
      </c>
      <c r="AB210" s="190">
        <v>4110877</v>
      </c>
      <c r="AC210" s="190">
        <v>4270005</v>
      </c>
      <c r="AD210" s="186">
        <f t="shared" si="77"/>
        <v>1.0373196566014387</v>
      </c>
      <c r="AE210" s="69">
        <f t="shared" si="78"/>
        <v>1</v>
      </c>
      <c r="AF210" s="190">
        <v>159128</v>
      </c>
      <c r="AG210" s="190">
        <v>53392</v>
      </c>
      <c r="AH210" s="69">
        <v>87</v>
      </c>
      <c r="AI210" s="69">
        <v>27</v>
      </c>
      <c r="AJ210" s="69">
        <v>0</v>
      </c>
      <c r="AK210" s="69">
        <v>0</v>
      </c>
      <c r="AL210" s="80">
        <v>31602</v>
      </c>
      <c r="AM210" s="80">
        <v>0</v>
      </c>
      <c r="AN210" s="69">
        <v>0</v>
      </c>
      <c r="AO210" s="69">
        <v>0</v>
      </c>
      <c r="AP210" s="80">
        <v>744</v>
      </c>
      <c r="AQ210" s="80">
        <v>0</v>
      </c>
      <c r="AR210" s="69">
        <v>0</v>
      </c>
      <c r="AS210" s="69">
        <v>0</v>
      </c>
      <c r="AT210" s="80">
        <v>0</v>
      </c>
      <c r="AU210" s="80">
        <v>0</v>
      </c>
      <c r="AV210" s="69">
        <v>0</v>
      </c>
      <c r="AW210" s="69">
        <v>0</v>
      </c>
      <c r="AX210" s="80">
        <v>0</v>
      </c>
      <c r="AY210" s="80">
        <v>0</v>
      </c>
      <c r="AZ210" s="69">
        <v>0</v>
      </c>
      <c r="BA210" s="69">
        <v>0</v>
      </c>
      <c r="BB210" s="80">
        <v>0</v>
      </c>
      <c r="BC210" s="80">
        <v>0</v>
      </c>
      <c r="BD210" s="69">
        <v>0</v>
      </c>
      <c r="BE210" s="69">
        <v>0</v>
      </c>
      <c r="BF210" s="80">
        <v>44803</v>
      </c>
      <c r="BG210" s="80">
        <v>0</v>
      </c>
      <c r="BH210" s="69">
        <v>0</v>
      </c>
      <c r="BI210" s="69">
        <v>0</v>
      </c>
      <c r="BJ210" s="80">
        <v>0</v>
      </c>
      <c r="BK210" s="80">
        <v>0</v>
      </c>
      <c r="BL210" s="69">
        <v>0</v>
      </c>
      <c r="BM210" s="69">
        <v>0</v>
      </c>
      <c r="BN210" s="80">
        <v>0</v>
      </c>
      <c r="BO210" s="80">
        <v>0</v>
      </c>
      <c r="BP210" s="69">
        <v>0</v>
      </c>
      <c r="BQ210" s="69">
        <v>0</v>
      </c>
      <c r="BR210" s="80">
        <v>0</v>
      </c>
      <c r="BS210" s="80">
        <v>0</v>
      </c>
      <c r="BT210" s="69">
        <v>0</v>
      </c>
      <c r="BU210" s="69">
        <v>0</v>
      </c>
      <c r="BV210" s="80">
        <v>0</v>
      </c>
      <c r="BW210" s="80">
        <v>0</v>
      </c>
      <c r="BX210" s="69">
        <v>0</v>
      </c>
      <c r="BY210" s="69">
        <v>0</v>
      </c>
      <c r="BZ210" s="80">
        <v>0</v>
      </c>
      <c r="CA210" s="80">
        <v>0</v>
      </c>
      <c r="CB210" s="69">
        <v>0</v>
      </c>
      <c r="CC210" s="69">
        <v>0</v>
      </c>
      <c r="CD210" s="80">
        <v>0</v>
      </c>
      <c r="CE210" s="80">
        <v>0</v>
      </c>
      <c r="CF210" s="69">
        <v>0</v>
      </c>
      <c r="CG210" s="69">
        <v>0</v>
      </c>
      <c r="CH210" s="80">
        <v>0</v>
      </c>
      <c r="CI210" s="80">
        <v>0</v>
      </c>
      <c r="CJ210" s="69">
        <v>0</v>
      </c>
      <c r="CK210" s="69">
        <v>0</v>
      </c>
      <c r="CL210" s="80">
        <v>77149</v>
      </c>
      <c r="CM210" s="80">
        <v>0</v>
      </c>
      <c r="CN210" s="67" t="s">
        <v>737</v>
      </c>
      <c r="CO210" s="67" t="s">
        <v>738</v>
      </c>
      <c r="CP210" s="67" t="s">
        <v>570</v>
      </c>
      <c r="CQ210" s="67" t="s">
        <v>570</v>
      </c>
      <c r="CR210" s="67" t="s">
        <v>570</v>
      </c>
      <c r="CS210" s="67" t="s">
        <v>570</v>
      </c>
      <c r="CT210" s="68">
        <v>45275</v>
      </c>
      <c r="CU210" s="67" t="s">
        <v>828</v>
      </c>
      <c r="CV210" s="67" t="s">
        <v>824</v>
      </c>
      <c r="CW210" s="68" t="s">
        <v>168</v>
      </c>
      <c r="CX210" s="68">
        <v>45107</v>
      </c>
      <c r="CY210" s="67" t="s">
        <v>821</v>
      </c>
      <c r="CZ210" s="67" t="s">
        <v>827</v>
      </c>
      <c r="DA210" s="67" t="s">
        <v>882</v>
      </c>
      <c r="DB210" s="81">
        <v>4661947.2</v>
      </c>
      <c r="DC210" s="67" t="s">
        <v>786</v>
      </c>
      <c r="DD210" s="67" t="s">
        <v>787</v>
      </c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</row>
    <row r="211" spans="1:1477" s="69" customFormat="1">
      <c r="A211" s="132"/>
      <c r="B211" s="67" t="s">
        <v>5</v>
      </c>
      <c r="C211" s="67" t="s">
        <v>397</v>
      </c>
      <c r="D211" s="67" t="s">
        <v>398</v>
      </c>
      <c r="E211" s="68">
        <v>44538</v>
      </c>
      <c r="F211" s="67" t="s">
        <v>828</v>
      </c>
      <c r="G211" s="67" t="s">
        <v>829</v>
      </c>
      <c r="H211" s="187">
        <v>5</v>
      </c>
      <c r="I211" s="69">
        <v>2</v>
      </c>
      <c r="J211" s="69">
        <v>300</v>
      </c>
      <c r="K211" s="69">
        <v>332</v>
      </c>
      <c r="L211" s="69">
        <v>272</v>
      </c>
      <c r="M211" s="186">
        <f t="shared" si="75"/>
        <v>0.8</v>
      </c>
      <c r="N211" s="69">
        <f t="shared" si="76"/>
        <v>1</v>
      </c>
      <c r="O211" s="69">
        <v>60</v>
      </c>
      <c r="P211" s="69">
        <v>0</v>
      </c>
      <c r="Q211" s="69">
        <v>0</v>
      </c>
      <c r="R211" s="69">
        <v>32</v>
      </c>
      <c r="S211" s="69">
        <v>0</v>
      </c>
      <c r="T211" s="190">
        <v>2919079</v>
      </c>
      <c r="U211" s="190">
        <v>50000</v>
      </c>
      <c r="V211" s="190">
        <v>2869079</v>
      </c>
      <c r="W211" s="190">
        <v>2940250</v>
      </c>
      <c r="X211" s="190">
        <v>2881342</v>
      </c>
      <c r="Y211" s="190">
        <v>0</v>
      </c>
      <c r="Z211" s="190">
        <v>210000</v>
      </c>
      <c r="AA211" s="190">
        <v>210000</v>
      </c>
      <c r="AB211" s="190">
        <v>3091342</v>
      </c>
      <c r="AC211" s="190">
        <v>2942048</v>
      </c>
      <c r="AD211" s="186">
        <f t="shared" si="77"/>
        <v>1.0254329002442943</v>
      </c>
      <c r="AE211" s="69">
        <f t="shared" si="78"/>
        <v>1</v>
      </c>
      <c r="AF211" s="190">
        <v>-146480</v>
      </c>
      <c r="AG211" s="190">
        <v>21171</v>
      </c>
      <c r="AH211" s="69">
        <v>17</v>
      </c>
      <c r="AI211" s="69">
        <v>15</v>
      </c>
      <c r="AJ211" s="69">
        <v>0</v>
      </c>
      <c r="AK211" s="69">
        <v>0</v>
      </c>
      <c r="AL211" s="80">
        <v>16786</v>
      </c>
      <c r="AM211" s="80">
        <v>0</v>
      </c>
      <c r="AN211" s="69">
        <v>0</v>
      </c>
      <c r="AO211" s="69">
        <v>0</v>
      </c>
      <c r="AP211" s="80">
        <v>0</v>
      </c>
      <c r="AQ211" s="80">
        <v>0</v>
      </c>
      <c r="AR211" s="69">
        <v>0</v>
      </c>
      <c r="AS211" s="69">
        <v>0</v>
      </c>
      <c r="AT211" s="80">
        <v>0</v>
      </c>
      <c r="AU211" s="80">
        <v>0</v>
      </c>
      <c r="AV211" s="69">
        <v>0</v>
      </c>
      <c r="AW211" s="69">
        <v>0</v>
      </c>
      <c r="AX211" s="80">
        <v>0</v>
      </c>
      <c r="AY211" s="80">
        <v>0</v>
      </c>
      <c r="AZ211" s="69">
        <v>0</v>
      </c>
      <c r="BA211" s="69">
        <v>0</v>
      </c>
      <c r="BB211" s="80">
        <v>0</v>
      </c>
      <c r="BC211" s="80">
        <v>0</v>
      </c>
      <c r="BD211" s="69">
        <v>0</v>
      </c>
      <c r="BE211" s="69">
        <v>0</v>
      </c>
      <c r="BF211" s="80">
        <v>0</v>
      </c>
      <c r="BG211" s="80">
        <v>0</v>
      </c>
      <c r="BH211" s="69">
        <v>0</v>
      </c>
      <c r="BI211" s="69">
        <v>0</v>
      </c>
      <c r="BJ211" s="80">
        <v>0</v>
      </c>
      <c r="BK211" s="80">
        <v>0</v>
      </c>
      <c r="BL211" s="69">
        <v>0</v>
      </c>
      <c r="BM211" s="69">
        <v>0</v>
      </c>
      <c r="BN211" s="80">
        <v>0</v>
      </c>
      <c r="BO211" s="80">
        <v>0</v>
      </c>
      <c r="BP211" s="69">
        <v>0</v>
      </c>
      <c r="BQ211" s="69">
        <v>0</v>
      </c>
      <c r="BR211" s="80">
        <v>2814</v>
      </c>
      <c r="BS211" s="80">
        <v>0</v>
      </c>
      <c r="BT211" s="69">
        <v>0</v>
      </c>
      <c r="BU211" s="69">
        <v>0</v>
      </c>
      <c r="BV211" s="80">
        <v>0</v>
      </c>
      <c r="BW211" s="80">
        <v>0</v>
      </c>
      <c r="BX211" s="69">
        <v>0</v>
      </c>
      <c r="BY211" s="69">
        <v>0</v>
      </c>
      <c r="BZ211" s="80">
        <v>0</v>
      </c>
      <c r="CA211" s="80">
        <v>0</v>
      </c>
      <c r="CB211" s="69">
        <v>0</v>
      </c>
      <c r="CC211" s="69">
        <v>0</v>
      </c>
      <c r="CD211" s="80">
        <v>0</v>
      </c>
      <c r="CE211" s="80">
        <v>0</v>
      </c>
      <c r="CF211" s="69">
        <v>0</v>
      </c>
      <c r="CG211" s="69">
        <v>0</v>
      </c>
      <c r="CH211" s="80">
        <v>0</v>
      </c>
      <c r="CI211" s="80">
        <v>0</v>
      </c>
      <c r="CJ211" s="69">
        <v>0</v>
      </c>
      <c r="CK211" s="69">
        <v>0</v>
      </c>
      <c r="CL211" s="80">
        <v>19600</v>
      </c>
      <c r="CM211" s="80">
        <v>0</v>
      </c>
      <c r="CN211" s="67" t="s">
        <v>709</v>
      </c>
      <c r="CO211" s="67" t="s">
        <v>710</v>
      </c>
      <c r="CP211" s="67" t="s">
        <v>570</v>
      </c>
      <c r="CQ211" s="67" t="s">
        <v>570</v>
      </c>
      <c r="CR211" s="67" t="s">
        <v>570</v>
      </c>
      <c r="CS211" s="67" t="s">
        <v>570</v>
      </c>
      <c r="CT211" s="68">
        <v>45160</v>
      </c>
      <c r="CU211" s="67" t="s">
        <v>825</v>
      </c>
      <c r="CV211" s="67" t="s">
        <v>824</v>
      </c>
      <c r="CW211" s="68" t="s">
        <v>168</v>
      </c>
      <c r="CX211" s="68">
        <v>45038</v>
      </c>
      <c r="CY211" s="67" t="s">
        <v>821</v>
      </c>
      <c r="CZ211" s="67" t="s">
        <v>827</v>
      </c>
      <c r="DA211" s="67" t="s">
        <v>882</v>
      </c>
      <c r="DB211" s="81">
        <v>3061117.05</v>
      </c>
      <c r="DC211" s="67" t="s">
        <v>786</v>
      </c>
      <c r="DD211" s="67" t="s">
        <v>787</v>
      </c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</row>
    <row r="212" spans="1:1477" s="69" customFormat="1">
      <c r="A212" s="132"/>
      <c r="B212" s="67" t="s">
        <v>5</v>
      </c>
      <c r="C212" s="67" t="s">
        <v>535</v>
      </c>
      <c r="D212" s="67" t="s">
        <v>536</v>
      </c>
      <c r="E212" s="68">
        <v>44587</v>
      </c>
      <c r="F212" s="67" t="s">
        <v>823</v>
      </c>
      <c r="G212" s="67" t="s">
        <v>829</v>
      </c>
      <c r="H212" s="187">
        <v>3</v>
      </c>
      <c r="I212" s="69">
        <v>1</v>
      </c>
      <c r="J212" s="69">
        <v>300</v>
      </c>
      <c r="K212" s="69">
        <v>347</v>
      </c>
      <c r="L212" s="69">
        <v>274</v>
      </c>
      <c r="M212" s="186">
        <f t="shared" si="75"/>
        <v>0.75666666666666671</v>
      </c>
      <c r="N212" s="69">
        <f t="shared" si="76"/>
        <v>1</v>
      </c>
      <c r="O212" s="69">
        <v>73</v>
      </c>
      <c r="P212" s="69">
        <v>0</v>
      </c>
      <c r="Q212" s="69">
        <v>0</v>
      </c>
      <c r="R212" s="69">
        <v>47</v>
      </c>
      <c r="S212" s="69">
        <v>0</v>
      </c>
      <c r="T212" s="190">
        <v>3487287</v>
      </c>
      <c r="U212" s="190">
        <v>50000</v>
      </c>
      <c r="V212" s="190">
        <v>3437287</v>
      </c>
      <c r="W212" s="190">
        <v>3497187</v>
      </c>
      <c r="X212" s="190">
        <v>3509376</v>
      </c>
      <c r="Y212" s="190">
        <v>0</v>
      </c>
      <c r="Z212" s="190">
        <v>180000</v>
      </c>
      <c r="AA212" s="190">
        <v>180000</v>
      </c>
      <c r="AB212" s="190">
        <v>3689376</v>
      </c>
      <c r="AC212" s="190">
        <v>3539751</v>
      </c>
      <c r="AD212" s="186">
        <f t="shared" si="77"/>
        <v>1.0298095561994096</v>
      </c>
      <c r="AE212" s="69">
        <f t="shared" si="78"/>
        <v>1</v>
      </c>
      <c r="AF212" s="190">
        <v>-149625</v>
      </c>
      <c r="AG212" s="190">
        <v>9900</v>
      </c>
      <c r="AH212" s="69">
        <v>25</v>
      </c>
      <c r="AI212" s="69">
        <v>22</v>
      </c>
      <c r="AJ212" s="69">
        <v>0</v>
      </c>
      <c r="AK212" s="69">
        <v>0</v>
      </c>
      <c r="AL212" s="80">
        <v>30134</v>
      </c>
      <c r="AM212" s="80">
        <v>0</v>
      </c>
      <c r="AN212" s="69">
        <v>0</v>
      </c>
      <c r="AO212" s="69">
        <v>0</v>
      </c>
      <c r="AP212" s="80">
        <v>0</v>
      </c>
      <c r="AQ212" s="80">
        <v>0</v>
      </c>
      <c r="AR212" s="69">
        <v>0</v>
      </c>
      <c r="AS212" s="69">
        <v>0</v>
      </c>
      <c r="AT212" s="80">
        <v>0</v>
      </c>
      <c r="AU212" s="80">
        <v>0</v>
      </c>
      <c r="AV212" s="69">
        <v>0</v>
      </c>
      <c r="AW212" s="69">
        <v>0</v>
      </c>
      <c r="AX212" s="80">
        <v>0</v>
      </c>
      <c r="AY212" s="80">
        <v>0</v>
      </c>
      <c r="AZ212" s="69">
        <v>0</v>
      </c>
      <c r="BA212" s="69">
        <v>0</v>
      </c>
      <c r="BB212" s="80">
        <v>0</v>
      </c>
      <c r="BC212" s="80">
        <v>0</v>
      </c>
      <c r="BD212" s="69">
        <v>0</v>
      </c>
      <c r="BE212" s="69">
        <v>0</v>
      </c>
      <c r="BF212" s="80">
        <v>17834</v>
      </c>
      <c r="BG212" s="80">
        <v>0</v>
      </c>
      <c r="BH212" s="69">
        <v>0</v>
      </c>
      <c r="BI212" s="69">
        <v>0</v>
      </c>
      <c r="BJ212" s="80">
        <v>0</v>
      </c>
      <c r="BK212" s="80">
        <v>0</v>
      </c>
      <c r="BL212" s="69">
        <v>0</v>
      </c>
      <c r="BM212" s="69">
        <v>0</v>
      </c>
      <c r="BN212" s="80">
        <v>0</v>
      </c>
      <c r="BO212" s="80">
        <v>0</v>
      </c>
      <c r="BP212" s="69">
        <v>0</v>
      </c>
      <c r="BQ212" s="69">
        <v>0</v>
      </c>
      <c r="BR212" s="80">
        <v>0</v>
      </c>
      <c r="BS212" s="80">
        <v>0</v>
      </c>
      <c r="BT212" s="69">
        <v>0</v>
      </c>
      <c r="BU212" s="69">
        <v>0</v>
      </c>
      <c r="BV212" s="80">
        <v>0</v>
      </c>
      <c r="BW212" s="80">
        <v>0</v>
      </c>
      <c r="BX212" s="69">
        <v>0</v>
      </c>
      <c r="BY212" s="69">
        <v>0</v>
      </c>
      <c r="BZ212" s="80">
        <v>0</v>
      </c>
      <c r="CA212" s="80">
        <v>0</v>
      </c>
      <c r="CB212" s="69">
        <v>0</v>
      </c>
      <c r="CC212" s="69">
        <v>0</v>
      </c>
      <c r="CD212" s="80">
        <v>0</v>
      </c>
      <c r="CE212" s="80">
        <v>0</v>
      </c>
      <c r="CF212" s="69">
        <v>0</v>
      </c>
      <c r="CG212" s="69">
        <v>0</v>
      </c>
      <c r="CH212" s="80">
        <v>0</v>
      </c>
      <c r="CI212" s="80">
        <v>0</v>
      </c>
      <c r="CJ212" s="69">
        <v>0</v>
      </c>
      <c r="CK212" s="69">
        <v>0</v>
      </c>
      <c r="CL212" s="80">
        <v>47968</v>
      </c>
      <c r="CM212" s="80">
        <v>0</v>
      </c>
      <c r="CN212" s="67" t="s">
        <v>788</v>
      </c>
      <c r="CO212" s="67" t="s">
        <v>789</v>
      </c>
      <c r="CP212" s="67" t="s">
        <v>570</v>
      </c>
      <c r="CQ212" s="67" t="s">
        <v>570</v>
      </c>
      <c r="CR212" s="67" t="s">
        <v>570</v>
      </c>
      <c r="CS212" s="67" t="s">
        <v>570</v>
      </c>
      <c r="CT212" s="68">
        <v>45182</v>
      </c>
      <c r="CU212" s="67" t="s">
        <v>825</v>
      </c>
      <c r="CV212" s="67" t="s">
        <v>824</v>
      </c>
      <c r="CW212" s="68" t="s">
        <v>168</v>
      </c>
      <c r="CX212" s="68">
        <v>45112</v>
      </c>
      <c r="CY212" s="67" t="s">
        <v>825</v>
      </c>
      <c r="CZ212" s="67" t="s">
        <v>824</v>
      </c>
      <c r="DA212" s="67" t="s">
        <v>882</v>
      </c>
      <c r="DB212" s="81">
        <v>3568827.55</v>
      </c>
      <c r="DC212" s="67" t="s">
        <v>782</v>
      </c>
      <c r="DD212" s="67" t="s">
        <v>783</v>
      </c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</row>
    <row r="213" spans="1:1477" s="69" customFormat="1">
      <c r="A213" s="132"/>
      <c r="B213" s="67" t="s">
        <v>5</v>
      </c>
      <c r="C213" s="67" t="s">
        <v>399</v>
      </c>
      <c r="D213" s="67" t="s">
        <v>400</v>
      </c>
      <c r="E213" s="68">
        <v>44587</v>
      </c>
      <c r="F213" s="67" t="s">
        <v>823</v>
      </c>
      <c r="G213" s="67" t="s">
        <v>829</v>
      </c>
      <c r="H213" s="187">
        <v>2</v>
      </c>
      <c r="I213" s="69">
        <v>3</v>
      </c>
      <c r="J213" s="69">
        <v>360</v>
      </c>
      <c r="K213" s="69">
        <v>459</v>
      </c>
      <c r="L213" s="69">
        <v>444</v>
      </c>
      <c r="M213" s="186">
        <f t="shared" si="75"/>
        <v>1</v>
      </c>
      <c r="N213" s="69">
        <f t="shared" si="76"/>
        <v>1</v>
      </c>
      <c r="O213" s="69">
        <v>15</v>
      </c>
      <c r="P213" s="69">
        <v>0</v>
      </c>
      <c r="Q213" s="69">
        <v>0</v>
      </c>
      <c r="R213" s="69">
        <v>99</v>
      </c>
      <c r="S213" s="69">
        <v>0</v>
      </c>
      <c r="T213" s="190">
        <v>6302707</v>
      </c>
      <c r="U213" s="190">
        <v>55045</v>
      </c>
      <c r="V213" s="190">
        <v>6247662</v>
      </c>
      <c r="W213" s="190">
        <v>6392688</v>
      </c>
      <c r="X213" s="190">
        <v>6335976</v>
      </c>
      <c r="Y213" s="190">
        <v>0</v>
      </c>
      <c r="Z213" s="190">
        <v>238000</v>
      </c>
      <c r="AA213" s="190">
        <v>238000</v>
      </c>
      <c r="AB213" s="190">
        <v>6573976</v>
      </c>
      <c r="AC213" s="190">
        <v>6471394</v>
      </c>
      <c r="AD213" s="186">
        <f t="shared" si="77"/>
        <v>1.0358105159978244</v>
      </c>
      <c r="AE213" s="69">
        <f t="shared" si="78"/>
        <v>1</v>
      </c>
      <c r="AF213" s="190">
        <v>-102582</v>
      </c>
      <c r="AG213" s="190">
        <v>89980</v>
      </c>
      <c r="AH213" s="69">
        <v>56</v>
      </c>
      <c r="AI213" s="69">
        <v>28</v>
      </c>
      <c r="AJ213" s="69">
        <v>15</v>
      </c>
      <c r="AK213" s="69">
        <v>0</v>
      </c>
      <c r="AL213" s="80">
        <v>105515</v>
      </c>
      <c r="AM213" s="80">
        <v>0</v>
      </c>
      <c r="AN213" s="69">
        <v>0</v>
      </c>
      <c r="AO213" s="69">
        <v>0</v>
      </c>
      <c r="AP213" s="80">
        <v>2400</v>
      </c>
      <c r="AQ213" s="80">
        <v>0</v>
      </c>
      <c r="AR213" s="69">
        <v>0</v>
      </c>
      <c r="AS213" s="69">
        <v>0</v>
      </c>
      <c r="AT213" s="80">
        <v>0</v>
      </c>
      <c r="AU213" s="80">
        <v>0</v>
      </c>
      <c r="AV213" s="69">
        <v>0</v>
      </c>
      <c r="AW213" s="69">
        <v>0</v>
      </c>
      <c r="AX213" s="80">
        <v>0</v>
      </c>
      <c r="AY213" s="80">
        <v>0</v>
      </c>
      <c r="AZ213" s="69">
        <v>0</v>
      </c>
      <c r="BA213" s="69">
        <v>0</v>
      </c>
      <c r="BB213" s="80">
        <v>0</v>
      </c>
      <c r="BC213" s="80">
        <v>0</v>
      </c>
      <c r="BD213" s="69">
        <v>0</v>
      </c>
      <c r="BE213" s="69">
        <v>0</v>
      </c>
      <c r="BF213" s="80">
        <v>0</v>
      </c>
      <c r="BG213" s="80">
        <v>0</v>
      </c>
      <c r="BH213" s="69">
        <v>0</v>
      </c>
      <c r="BI213" s="69">
        <v>0</v>
      </c>
      <c r="BJ213" s="80">
        <v>0</v>
      </c>
      <c r="BK213" s="80">
        <v>0</v>
      </c>
      <c r="BL213" s="69">
        <v>0</v>
      </c>
      <c r="BM213" s="69">
        <v>0</v>
      </c>
      <c r="BN213" s="80">
        <v>0</v>
      </c>
      <c r="BO213" s="80">
        <v>0</v>
      </c>
      <c r="BP213" s="69">
        <v>0</v>
      </c>
      <c r="BQ213" s="69">
        <v>0</v>
      </c>
      <c r="BR213" s="80">
        <v>0</v>
      </c>
      <c r="BS213" s="80">
        <v>0</v>
      </c>
      <c r="BT213" s="69">
        <v>0</v>
      </c>
      <c r="BU213" s="69">
        <v>0</v>
      </c>
      <c r="BV213" s="80">
        <v>0</v>
      </c>
      <c r="BW213" s="80">
        <v>0</v>
      </c>
      <c r="BX213" s="69">
        <v>0</v>
      </c>
      <c r="BY213" s="69">
        <v>0</v>
      </c>
      <c r="BZ213" s="80">
        <v>0</v>
      </c>
      <c r="CA213" s="80">
        <v>0</v>
      </c>
      <c r="CB213" s="69">
        <v>0</v>
      </c>
      <c r="CC213" s="69">
        <v>0</v>
      </c>
      <c r="CD213" s="80">
        <v>0</v>
      </c>
      <c r="CE213" s="80">
        <v>0</v>
      </c>
      <c r="CF213" s="69">
        <v>0</v>
      </c>
      <c r="CG213" s="69">
        <v>0</v>
      </c>
      <c r="CH213" s="80">
        <v>0</v>
      </c>
      <c r="CI213" s="80">
        <v>0</v>
      </c>
      <c r="CJ213" s="69">
        <v>15</v>
      </c>
      <c r="CK213" s="69">
        <v>0</v>
      </c>
      <c r="CL213" s="80">
        <v>107915</v>
      </c>
      <c r="CM213" s="80">
        <v>0</v>
      </c>
      <c r="CN213" s="67" t="s">
        <v>737</v>
      </c>
      <c r="CO213" s="67" t="s">
        <v>738</v>
      </c>
      <c r="CP213" s="67" t="s">
        <v>570</v>
      </c>
      <c r="CQ213" s="67" t="s">
        <v>570</v>
      </c>
      <c r="CR213" s="67" t="s">
        <v>570</v>
      </c>
      <c r="CS213" s="67" t="s">
        <v>570</v>
      </c>
      <c r="CT213" s="68">
        <v>45337</v>
      </c>
      <c r="CU213" s="67" t="s">
        <v>823</v>
      </c>
      <c r="CV213" s="67" t="s">
        <v>824</v>
      </c>
      <c r="CW213" s="68" t="s">
        <v>168</v>
      </c>
      <c r="CX213" s="68">
        <v>45117</v>
      </c>
      <c r="CY213" s="67" t="s">
        <v>825</v>
      </c>
      <c r="CZ213" s="67" t="s">
        <v>824</v>
      </c>
      <c r="DA213" s="67" t="s">
        <v>881</v>
      </c>
      <c r="DB213" s="81">
        <v>5606871.8499999996</v>
      </c>
      <c r="DC213" s="67" t="s">
        <v>782</v>
      </c>
      <c r="DD213" s="67" t="s">
        <v>783</v>
      </c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</row>
    <row r="214" spans="1:1477" s="69" customFormat="1">
      <c r="A214" s="132"/>
      <c r="B214" s="67" t="s">
        <v>5</v>
      </c>
      <c r="C214" s="67" t="s">
        <v>401</v>
      </c>
      <c r="D214" s="67" t="s">
        <v>402</v>
      </c>
      <c r="E214" s="68">
        <v>44804</v>
      </c>
      <c r="F214" s="67" t="s">
        <v>825</v>
      </c>
      <c r="G214" s="67" t="s">
        <v>827</v>
      </c>
      <c r="H214" s="187">
        <v>2</v>
      </c>
      <c r="I214" s="69">
        <v>2</v>
      </c>
      <c r="J214" s="69">
        <v>250</v>
      </c>
      <c r="K214" s="69">
        <v>265</v>
      </c>
      <c r="L214" s="69">
        <v>227</v>
      </c>
      <c r="M214" s="186">
        <f t="shared" si="75"/>
        <v>0.84799999999999998</v>
      </c>
      <c r="N214" s="69">
        <f t="shared" si="76"/>
        <v>1</v>
      </c>
      <c r="O214" s="69">
        <v>38</v>
      </c>
      <c r="P214" s="69">
        <v>0</v>
      </c>
      <c r="Q214" s="69">
        <v>0</v>
      </c>
      <c r="R214" s="69">
        <v>15</v>
      </c>
      <c r="S214" s="69">
        <v>0</v>
      </c>
      <c r="T214" s="190">
        <v>2810000</v>
      </c>
      <c r="U214" s="190">
        <v>50000</v>
      </c>
      <c r="V214" s="190">
        <v>2760000</v>
      </c>
      <c r="W214" s="190">
        <v>2808895</v>
      </c>
      <c r="X214" s="190">
        <v>2824415</v>
      </c>
      <c r="Y214" s="190">
        <v>0</v>
      </c>
      <c r="Z214" s="190">
        <v>140000</v>
      </c>
      <c r="AA214" s="190">
        <v>140000</v>
      </c>
      <c r="AB214" s="190">
        <v>2964415</v>
      </c>
      <c r="AC214" s="190">
        <v>2810967</v>
      </c>
      <c r="AD214" s="186">
        <f t="shared" si="77"/>
        <v>1.0184663043478261</v>
      </c>
      <c r="AE214" s="69">
        <f t="shared" si="78"/>
        <v>1</v>
      </c>
      <c r="AF214" s="190">
        <v>-153448</v>
      </c>
      <c r="AG214" s="190">
        <v>-1105</v>
      </c>
      <c r="AH214" s="69">
        <v>10</v>
      </c>
      <c r="AI214" s="69">
        <v>5</v>
      </c>
      <c r="AJ214" s="69">
        <v>0</v>
      </c>
      <c r="AK214" s="69">
        <v>0</v>
      </c>
      <c r="AL214" s="80">
        <v>0</v>
      </c>
      <c r="AM214" s="80">
        <v>0</v>
      </c>
      <c r="AN214" s="69">
        <v>0</v>
      </c>
      <c r="AO214" s="69">
        <v>0</v>
      </c>
      <c r="AP214" s="80">
        <v>69778</v>
      </c>
      <c r="AQ214" s="80">
        <v>0</v>
      </c>
      <c r="AR214" s="69">
        <v>0</v>
      </c>
      <c r="AS214" s="69">
        <v>0</v>
      </c>
      <c r="AT214" s="80">
        <v>0</v>
      </c>
      <c r="AU214" s="80">
        <v>0</v>
      </c>
      <c r="AV214" s="69">
        <v>0</v>
      </c>
      <c r="AW214" s="69">
        <v>0</v>
      </c>
      <c r="AX214" s="80">
        <v>0</v>
      </c>
      <c r="AY214" s="80">
        <v>0</v>
      </c>
      <c r="AZ214" s="69">
        <v>0</v>
      </c>
      <c r="BA214" s="69">
        <v>0</v>
      </c>
      <c r="BB214" s="80">
        <v>0</v>
      </c>
      <c r="BC214" s="80">
        <v>0</v>
      </c>
      <c r="BD214" s="69">
        <v>0</v>
      </c>
      <c r="BE214" s="69">
        <v>0</v>
      </c>
      <c r="BF214" s="80">
        <v>-58214</v>
      </c>
      <c r="BG214" s="80">
        <v>0</v>
      </c>
      <c r="BH214" s="69">
        <v>0</v>
      </c>
      <c r="BI214" s="69">
        <v>0</v>
      </c>
      <c r="BJ214" s="80">
        <v>0</v>
      </c>
      <c r="BK214" s="80">
        <v>0</v>
      </c>
      <c r="BL214" s="69">
        <v>0</v>
      </c>
      <c r="BM214" s="69">
        <v>0</v>
      </c>
      <c r="BN214" s="80">
        <v>0</v>
      </c>
      <c r="BO214" s="80">
        <v>0</v>
      </c>
      <c r="BP214" s="69">
        <v>0</v>
      </c>
      <c r="BQ214" s="69">
        <v>0</v>
      </c>
      <c r="BR214" s="80">
        <v>0</v>
      </c>
      <c r="BS214" s="80">
        <v>0</v>
      </c>
      <c r="BT214" s="69">
        <v>0</v>
      </c>
      <c r="BU214" s="69">
        <v>0</v>
      </c>
      <c r="BV214" s="80">
        <v>0</v>
      </c>
      <c r="BW214" s="80">
        <v>0</v>
      </c>
      <c r="BX214" s="69">
        <v>0</v>
      </c>
      <c r="BY214" s="69">
        <v>0</v>
      </c>
      <c r="BZ214" s="80">
        <v>0</v>
      </c>
      <c r="CA214" s="80">
        <v>0</v>
      </c>
      <c r="CB214" s="69">
        <v>0</v>
      </c>
      <c r="CC214" s="69">
        <v>0</v>
      </c>
      <c r="CD214" s="80">
        <v>0</v>
      </c>
      <c r="CE214" s="80">
        <v>0</v>
      </c>
      <c r="CF214" s="69">
        <v>0</v>
      </c>
      <c r="CG214" s="69">
        <v>0</v>
      </c>
      <c r="CH214" s="80">
        <v>0</v>
      </c>
      <c r="CI214" s="80">
        <v>0</v>
      </c>
      <c r="CJ214" s="69">
        <v>0</v>
      </c>
      <c r="CK214" s="69">
        <v>0</v>
      </c>
      <c r="CL214" s="80">
        <v>11564</v>
      </c>
      <c r="CM214" s="80">
        <v>0</v>
      </c>
      <c r="CN214" s="67" t="s">
        <v>720</v>
      </c>
      <c r="CO214" s="67" t="s">
        <v>721</v>
      </c>
      <c r="CP214" s="67" t="s">
        <v>570</v>
      </c>
      <c r="CQ214" s="67" t="s">
        <v>570</v>
      </c>
      <c r="CR214" s="67" t="s">
        <v>570</v>
      </c>
      <c r="CS214" s="67" t="s">
        <v>570</v>
      </c>
      <c r="CT214" s="68">
        <v>45320</v>
      </c>
      <c r="CU214" s="67" t="s">
        <v>823</v>
      </c>
      <c r="CV214" s="67" t="s">
        <v>824</v>
      </c>
      <c r="CW214" s="68" t="s">
        <v>168</v>
      </c>
      <c r="CX214" s="68">
        <v>45169</v>
      </c>
      <c r="CY214" s="67" t="s">
        <v>825</v>
      </c>
      <c r="CZ214" s="67" t="s">
        <v>824</v>
      </c>
      <c r="DA214" s="67" t="s">
        <v>881</v>
      </c>
      <c r="DB214" s="81">
        <v>2984244.15</v>
      </c>
      <c r="DC214" s="67" t="s">
        <v>706</v>
      </c>
      <c r="DD214" s="67" t="s">
        <v>707</v>
      </c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</row>
    <row r="215" spans="1:1477" s="69" customFormat="1">
      <c r="A215" s="132"/>
      <c r="B215" s="67" t="s">
        <v>5</v>
      </c>
      <c r="C215" s="67" t="s">
        <v>537</v>
      </c>
      <c r="D215" s="67" t="s">
        <v>538</v>
      </c>
      <c r="E215" s="68">
        <v>44839</v>
      </c>
      <c r="F215" s="67" t="s">
        <v>828</v>
      </c>
      <c r="G215" s="67" t="s">
        <v>827</v>
      </c>
      <c r="H215" s="187">
        <v>2</v>
      </c>
      <c r="I215" s="69">
        <v>0</v>
      </c>
      <c r="J215" s="69">
        <v>160</v>
      </c>
      <c r="K215" s="69">
        <v>220</v>
      </c>
      <c r="L215" s="69">
        <v>218</v>
      </c>
      <c r="M215" s="186">
        <f t="shared" si="75"/>
        <v>0.98750000000000004</v>
      </c>
      <c r="N215" s="69">
        <f t="shared" si="76"/>
        <v>1</v>
      </c>
      <c r="O215" s="69">
        <v>2</v>
      </c>
      <c r="P215" s="69">
        <v>0</v>
      </c>
      <c r="Q215" s="69">
        <v>0</v>
      </c>
      <c r="R215" s="69">
        <v>60</v>
      </c>
      <c r="S215" s="69">
        <v>0</v>
      </c>
      <c r="T215" s="190">
        <v>915762</v>
      </c>
      <c r="U215" s="190">
        <v>48586</v>
      </c>
      <c r="V215" s="190">
        <v>867176</v>
      </c>
      <c r="W215" s="190">
        <v>915762</v>
      </c>
      <c r="X215" s="190">
        <v>904223</v>
      </c>
      <c r="Y215" s="190">
        <v>0</v>
      </c>
      <c r="Z215" s="190">
        <v>0</v>
      </c>
      <c r="AA215" s="190">
        <v>0</v>
      </c>
      <c r="AB215" s="190">
        <v>904223</v>
      </c>
      <c r="AC215" s="190">
        <v>903865</v>
      </c>
      <c r="AD215" s="186">
        <f t="shared" si="77"/>
        <v>1.0423085971013959</v>
      </c>
      <c r="AE215" s="69">
        <f t="shared" si="78"/>
        <v>1</v>
      </c>
      <c r="AF215" s="190">
        <v>-358</v>
      </c>
      <c r="AG215" s="190">
        <v>0</v>
      </c>
      <c r="AH215" s="69">
        <v>39</v>
      </c>
      <c r="AI215" s="69">
        <v>21</v>
      </c>
      <c r="AJ215" s="69">
        <v>0</v>
      </c>
      <c r="AK215" s="69">
        <v>0</v>
      </c>
      <c r="AL215" s="80">
        <v>2357</v>
      </c>
      <c r="AM215" s="80">
        <v>0</v>
      </c>
      <c r="AN215" s="69">
        <v>0</v>
      </c>
      <c r="AO215" s="69">
        <v>0</v>
      </c>
      <c r="AP215" s="80">
        <v>0</v>
      </c>
      <c r="AQ215" s="80">
        <v>0</v>
      </c>
      <c r="AR215" s="69">
        <v>0</v>
      </c>
      <c r="AS215" s="69">
        <v>0</v>
      </c>
      <c r="AT215" s="80">
        <v>0</v>
      </c>
      <c r="AU215" s="80">
        <v>0</v>
      </c>
      <c r="AV215" s="69">
        <v>0</v>
      </c>
      <c r="AW215" s="69">
        <v>0</v>
      </c>
      <c r="AX215" s="80">
        <v>0</v>
      </c>
      <c r="AY215" s="80">
        <v>0</v>
      </c>
      <c r="AZ215" s="69">
        <v>0</v>
      </c>
      <c r="BA215" s="69">
        <v>0</v>
      </c>
      <c r="BB215" s="80">
        <v>0</v>
      </c>
      <c r="BC215" s="80">
        <v>0</v>
      </c>
      <c r="BD215" s="69">
        <v>0</v>
      </c>
      <c r="BE215" s="69">
        <v>0</v>
      </c>
      <c r="BF215" s="80">
        <v>4159</v>
      </c>
      <c r="BG215" s="80">
        <v>0</v>
      </c>
      <c r="BH215" s="69">
        <v>0</v>
      </c>
      <c r="BI215" s="69">
        <v>0</v>
      </c>
      <c r="BJ215" s="80">
        <v>0</v>
      </c>
      <c r="BK215" s="80">
        <v>0</v>
      </c>
      <c r="BL215" s="69">
        <v>0</v>
      </c>
      <c r="BM215" s="69">
        <v>0</v>
      </c>
      <c r="BN215" s="80">
        <v>0</v>
      </c>
      <c r="BO215" s="80">
        <v>0</v>
      </c>
      <c r="BP215" s="69">
        <v>0</v>
      </c>
      <c r="BQ215" s="69">
        <v>0</v>
      </c>
      <c r="BR215" s="80">
        <v>8045</v>
      </c>
      <c r="BS215" s="80">
        <v>0</v>
      </c>
      <c r="BT215" s="69">
        <v>0</v>
      </c>
      <c r="BU215" s="69">
        <v>0</v>
      </c>
      <c r="BV215" s="80">
        <v>0</v>
      </c>
      <c r="BW215" s="80">
        <v>0</v>
      </c>
      <c r="BX215" s="69">
        <v>0</v>
      </c>
      <c r="BY215" s="69">
        <v>0</v>
      </c>
      <c r="BZ215" s="80">
        <v>0</v>
      </c>
      <c r="CA215" s="80">
        <v>0</v>
      </c>
      <c r="CB215" s="69">
        <v>0</v>
      </c>
      <c r="CC215" s="69">
        <v>0</v>
      </c>
      <c r="CD215" s="80">
        <v>0</v>
      </c>
      <c r="CE215" s="80">
        <v>0</v>
      </c>
      <c r="CF215" s="69">
        <v>0</v>
      </c>
      <c r="CG215" s="69">
        <v>0</v>
      </c>
      <c r="CH215" s="80">
        <v>0</v>
      </c>
      <c r="CI215" s="80">
        <v>0</v>
      </c>
      <c r="CJ215" s="69">
        <v>0</v>
      </c>
      <c r="CK215" s="69">
        <v>0</v>
      </c>
      <c r="CL215" s="80">
        <v>14561</v>
      </c>
      <c r="CM215" s="80">
        <v>0</v>
      </c>
      <c r="CN215" s="67" t="s">
        <v>748</v>
      </c>
      <c r="CO215" s="67" t="s">
        <v>749</v>
      </c>
      <c r="CP215" s="67" t="s">
        <v>570</v>
      </c>
      <c r="CQ215" s="67" t="s">
        <v>570</v>
      </c>
      <c r="CR215" s="67" t="s">
        <v>570</v>
      </c>
      <c r="CS215" s="67" t="s">
        <v>570</v>
      </c>
      <c r="CT215" s="68">
        <v>45358</v>
      </c>
      <c r="CU215" s="67" t="s">
        <v>823</v>
      </c>
      <c r="CV215" s="67" t="s">
        <v>824</v>
      </c>
      <c r="CW215" s="68" t="s">
        <v>168</v>
      </c>
      <c r="CX215" s="68">
        <v>45299</v>
      </c>
      <c r="CY215" s="67" t="s">
        <v>823</v>
      </c>
      <c r="CZ215" s="67" t="s">
        <v>824</v>
      </c>
      <c r="DA215" s="67" t="s">
        <v>881</v>
      </c>
      <c r="DB215" s="81">
        <v>1027818.5</v>
      </c>
      <c r="DC215" s="67"/>
      <c r="DD215" s="67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</row>
    <row r="216" spans="1:1477" s="69" customFormat="1">
      <c r="A216" s="132"/>
      <c r="B216" s="67" t="s">
        <v>5</v>
      </c>
      <c r="C216" s="67" t="s">
        <v>539</v>
      </c>
      <c r="D216" s="67" t="s">
        <v>540</v>
      </c>
      <c r="E216" s="68">
        <v>44902</v>
      </c>
      <c r="F216" s="67" t="s">
        <v>828</v>
      </c>
      <c r="G216" s="67" t="s">
        <v>827</v>
      </c>
      <c r="H216" s="187">
        <v>1</v>
      </c>
      <c r="I216" s="69">
        <v>1</v>
      </c>
      <c r="J216" s="69">
        <v>120</v>
      </c>
      <c r="K216" s="69">
        <v>159</v>
      </c>
      <c r="L216" s="69">
        <v>159</v>
      </c>
      <c r="M216" s="186">
        <f t="shared" si="75"/>
        <v>1</v>
      </c>
      <c r="N216" s="69">
        <f t="shared" si="76"/>
        <v>1</v>
      </c>
      <c r="O216" s="69">
        <v>0</v>
      </c>
      <c r="P216" s="69">
        <v>0</v>
      </c>
      <c r="Q216" s="69">
        <v>0</v>
      </c>
      <c r="R216" s="69">
        <v>39</v>
      </c>
      <c r="S216" s="69">
        <v>0</v>
      </c>
      <c r="T216" s="190">
        <v>565000</v>
      </c>
      <c r="U216" s="190">
        <v>26990</v>
      </c>
      <c r="V216" s="190">
        <v>538010</v>
      </c>
      <c r="W216" s="190">
        <v>591990</v>
      </c>
      <c r="X216" s="190">
        <v>490972</v>
      </c>
      <c r="Y216" s="190">
        <v>0</v>
      </c>
      <c r="Z216" s="190">
        <v>0</v>
      </c>
      <c r="AA216" s="190">
        <v>0</v>
      </c>
      <c r="AB216" s="190">
        <v>490972</v>
      </c>
      <c r="AC216" s="190">
        <v>490972</v>
      </c>
      <c r="AD216" s="186">
        <f t="shared" si="77"/>
        <v>0.91257039831973386</v>
      </c>
      <c r="AE216" s="69">
        <f t="shared" si="78"/>
        <v>1</v>
      </c>
      <c r="AF216" s="190">
        <v>0</v>
      </c>
      <c r="AG216" s="190">
        <v>26990</v>
      </c>
      <c r="AH216" s="69">
        <v>21</v>
      </c>
      <c r="AI216" s="69">
        <v>18</v>
      </c>
      <c r="AJ216" s="69">
        <v>0</v>
      </c>
      <c r="AK216" s="69">
        <v>0</v>
      </c>
      <c r="AL216" s="80">
        <v>6537</v>
      </c>
      <c r="AM216" s="80">
        <v>0</v>
      </c>
      <c r="AN216" s="69">
        <v>0</v>
      </c>
      <c r="AO216" s="69">
        <v>0</v>
      </c>
      <c r="AP216" s="80">
        <v>17308</v>
      </c>
      <c r="AQ216" s="80">
        <v>0</v>
      </c>
      <c r="AR216" s="69">
        <v>0</v>
      </c>
      <c r="AS216" s="69">
        <v>0</v>
      </c>
      <c r="AT216" s="80">
        <v>0</v>
      </c>
      <c r="AU216" s="80">
        <v>0</v>
      </c>
      <c r="AV216" s="69">
        <v>0</v>
      </c>
      <c r="AW216" s="69">
        <v>0</v>
      </c>
      <c r="AX216" s="80">
        <v>0</v>
      </c>
      <c r="AY216" s="80">
        <v>0</v>
      </c>
      <c r="AZ216" s="69">
        <v>0</v>
      </c>
      <c r="BA216" s="69">
        <v>0</v>
      </c>
      <c r="BB216" s="80">
        <v>0</v>
      </c>
      <c r="BC216" s="80">
        <v>0</v>
      </c>
      <c r="BD216" s="69">
        <v>0</v>
      </c>
      <c r="BE216" s="69">
        <v>0</v>
      </c>
      <c r="BF216" s="80">
        <v>0</v>
      </c>
      <c r="BG216" s="80">
        <v>0</v>
      </c>
      <c r="BH216" s="69">
        <v>0</v>
      </c>
      <c r="BI216" s="69">
        <v>0</v>
      </c>
      <c r="BJ216" s="80">
        <v>0</v>
      </c>
      <c r="BK216" s="80">
        <v>0</v>
      </c>
      <c r="BL216" s="69">
        <v>0</v>
      </c>
      <c r="BM216" s="69">
        <v>0</v>
      </c>
      <c r="BN216" s="80">
        <v>0</v>
      </c>
      <c r="BO216" s="80">
        <v>0</v>
      </c>
      <c r="BP216" s="69">
        <v>0</v>
      </c>
      <c r="BQ216" s="69">
        <v>0</v>
      </c>
      <c r="BR216" s="80">
        <v>0</v>
      </c>
      <c r="BS216" s="80">
        <v>0</v>
      </c>
      <c r="BT216" s="69">
        <v>0</v>
      </c>
      <c r="BU216" s="69">
        <v>0</v>
      </c>
      <c r="BV216" s="80">
        <v>0</v>
      </c>
      <c r="BW216" s="80">
        <v>0</v>
      </c>
      <c r="BX216" s="69">
        <v>0</v>
      </c>
      <c r="BY216" s="69">
        <v>0</v>
      </c>
      <c r="BZ216" s="80">
        <v>0</v>
      </c>
      <c r="CA216" s="80">
        <v>0</v>
      </c>
      <c r="CB216" s="69">
        <v>0</v>
      </c>
      <c r="CC216" s="69">
        <v>0</v>
      </c>
      <c r="CD216" s="80">
        <v>0</v>
      </c>
      <c r="CE216" s="80">
        <v>0</v>
      </c>
      <c r="CF216" s="69">
        <v>0</v>
      </c>
      <c r="CG216" s="69">
        <v>0</v>
      </c>
      <c r="CH216" s="80">
        <v>0</v>
      </c>
      <c r="CI216" s="80">
        <v>0</v>
      </c>
      <c r="CJ216" s="69">
        <v>0</v>
      </c>
      <c r="CK216" s="69">
        <v>0</v>
      </c>
      <c r="CL216" s="80">
        <v>23846</v>
      </c>
      <c r="CM216" s="80">
        <v>0</v>
      </c>
      <c r="CN216" s="67" t="s">
        <v>745</v>
      </c>
      <c r="CO216" s="67" t="s">
        <v>746</v>
      </c>
      <c r="CP216" s="67" t="s">
        <v>570</v>
      </c>
      <c r="CQ216" s="67" t="s">
        <v>570</v>
      </c>
      <c r="CR216" s="67" t="s">
        <v>570</v>
      </c>
      <c r="CS216" s="67" t="s">
        <v>570</v>
      </c>
      <c r="CT216" s="68">
        <v>45359</v>
      </c>
      <c r="CU216" s="67" t="s">
        <v>823</v>
      </c>
      <c r="CV216" s="67" t="s">
        <v>824</v>
      </c>
      <c r="CW216" s="68" t="s">
        <v>168</v>
      </c>
      <c r="CX216" s="68">
        <v>45348</v>
      </c>
      <c r="CY216" s="67" t="s">
        <v>823</v>
      </c>
      <c r="CZ216" s="67" t="s">
        <v>824</v>
      </c>
      <c r="DA216" s="67" t="s">
        <v>882</v>
      </c>
      <c r="DB216" s="81">
        <v>566783</v>
      </c>
      <c r="DC216" s="67"/>
      <c r="DD216" s="67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</row>
    <row r="217" spans="1:1477" s="5" customFormat="1" ht="12" thickBot="1">
      <c r="B217" s="75"/>
      <c r="C217" s="75"/>
      <c r="D217" s="75"/>
      <c r="E217" s="68"/>
      <c r="F217" s="75"/>
      <c r="G217" s="75"/>
      <c r="H217" s="187"/>
      <c r="I217" s="76"/>
      <c r="J217" s="76"/>
      <c r="K217" s="76"/>
      <c r="L217" s="76"/>
      <c r="M217" s="140"/>
      <c r="N217" s="69"/>
      <c r="O217" s="76"/>
      <c r="P217" s="76"/>
      <c r="Q217" s="76"/>
      <c r="R217" s="76"/>
      <c r="S217" s="76"/>
      <c r="T217" s="77"/>
      <c r="U217" s="77"/>
      <c r="V217" s="77"/>
      <c r="W217" s="77"/>
      <c r="X217" s="77"/>
      <c r="Y217" s="190"/>
      <c r="Z217" s="190"/>
      <c r="AA217" s="190"/>
      <c r="AB217" s="190"/>
      <c r="AC217" s="190"/>
      <c r="AD217" s="140"/>
      <c r="AE217" s="69"/>
      <c r="AF217" s="190"/>
      <c r="AG217" s="190"/>
      <c r="AH217" s="76"/>
      <c r="AI217" s="76"/>
      <c r="AJ217" s="78"/>
      <c r="AK217" s="78"/>
      <c r="AL217" s="80"/>
      <c r="AM217" s="80"/>
      <c r="AN217" s="78"/>
      <c r="AO217" s="78"/>
      <c r="AP217" s="80"/>
      <c r="AQ217" s="80"/>
      <c r="AR217" s="78"/>
      <c r="AS217" s="78"/>
      <c r="AT217" s="80"/>
      <c r="AU217" s="80"/>
      <c r="AV217" s="78"/>
      <c r="AW217" s="78"/>
      <c r="AX217" s="80"/>
      <c r="AY217" s="80"/>
      <c r="AZ217" s="78"/>
      <c r="BA217" s="78"/>
      <c r="BB217" s="80"/>
      <c r="BC217" s="80"/>
      <c r="BD217" s="78"/>
      <c r="BE217" s="78"/>
      <c r="BF217" s="80"/>
      <c r="BG217" s="80"/>
      <c r="BH217" s="78"/>
      <c r="BI217" s="78"/>
      <c r="BJ217" s="80"/>
      <c r="BK217" s="80"/>
      <c r="BL217" s="78"/>
      <c r="BM217" s="78"/>
      <c r="BN217" s="80"/>
      <c r="BO217" s="80"/>
      <c r="BP217" s="78"/>
      <c r="BQ217" s="78"/>
      <c r="BR217" s="80"/>
      <c r="BS217" s="80"/>
      <c r="BT217" s="78"/>
      <c r="BU217" s="78"/>
      <c r="BV217" s="80"/>
      <c r="BW217" s="80"/>
      <c r="BX217" s="78"/>
      <c r="BY217" s="78"/>
      <c r="BZ217" s="80"/>
      <c r="CA217" s="80"/>
      <c r="CB217" s="78"/>
      <c r="CC217" s="78"/>
      <c r="CD217" s="80"/>
      <c r="CE217" s="80"/>
      <c r="CF217" s="78"/>
      <c r="CG217" s="78"/>
      <c r="CH217" s="80"/>
      <c r="CI217" s="80"/>
      <c r="CJ217" s="78"/>
      <c r="CK217" s="78"/>
      <c r="CL217" s="80"/>
      <c r="CM217" s="80"/>
      <c r="CN217" s="79"/>
      <c r="CO217" s="79"/>
      <c r="CP217" s="79"/>
      <c r="CQ217" s="79"/>
      <c r="CR217" s="79"/>
      <c r="CS217" s="79"/>
      <c r="CT217" s="68"/>
      <c r="CU217" s="75"/>
      <c r="CV217" s="75"/>
      <c r="CW217" s="68"/>
      <c r="CX217" s="68"/>
      <c r="CY217" s="75"/>
      <c r="CZ217" s="75"/>
      <c r="DA217" s="75"/>
      <c r="DB217" s="77"/>
      <c r="DC217" s="79"/>
      <c r="DD217" s="212"/>
    </row>
    <row r="218" spans="1:1477" s="6" customFormat="1" ht="24" customHeight="1" thickTop="1">
      <c r="B218" s="260" t="s">
        <v>907</v>
      </c>
      <c r="C218" s="261"/>
      <c r="D218" s="262"/>
      <c r="E218" s="110"/>
      <c r="F218" s="111"/>
      <c r="G218" s="159">
        <f>IF(B205="","",ROWS(B205:B217)-1)</f>
        <v>12</v>
      </c>
      <c r="H218" s="112">
        <f>SUM(H205:H217)</f>
        <v>35</v>
      </c>
      <c r="I218" s="112">
        <f>SUM(I205:I217)</f>
        <v>28</v>
      </c>
      <c r="J218" s="112">
        <f>SUM(J205:J217)</f>
        <v>3798</v>
      </c>
      <c r="K218" s="112">
        <f>SUM(K205:K217)</f>
        <v>4409</v>
      </c>
      <c r="L218" s="112">
        <f>SUM(L205:L217)</f>
        <v>3790</v>
      </c>
      <c r="M218" s="142">
        <f>IF(G218="",0,N218/G218)</f>
        <v>1</v>
      </c>
      <c r="N218" s="112">
        <f t="shared" ref="N218:AC218" si="79">SUM(N205:N217)</f>
        <v>12</v>
      </c>
      <c r="O218" s="112">
        <f t="shared" si="79"/>
        <v>619</v>
      </c>
      <c r="P218" s="112">
        <f t="shared" si="79"/>
        <v>0</v>
      </c>
      <c r="Q218" s="112">
        <f t="shared" si="79"/>
        <v>0</v>
      </c>
      <c r="R218" s="112">
        <f t="shared" si="79"/>
        <v>611</v>
      </c>
      <c r="S218" s="112">
        <f t="shared" si="79"/>
        <v>0</v>
      </c>
      <c r="T218" s="114">
        <f t="shared" si="79"/>
        <v>78520288</v>
      </c>
      <c r="U218" s="114">
        <f t="shared" si="79"/>
        <v>695465</v>
      </c>
      <c r="V218" s="114">
        <f t="shared" si="79"/>
        <v>77824823</v>
      </c>
      <c r="W218" s="114">
        <f t="shared" si="79"/>
        <v>79603217</v>
      </c>
      <c r="X218" s="114">
        <f t="shared" si="79"/>
        <v>78416306</v>
      </c>
      <c r="Y218" s="114">
        <f t="shared" si="79"/>
        <v>-1</v>
      </c>
      <c r="Z218" s="114">
        <f t="shared" si="79"/>
        <v>5529010</v>
      </c>
      <c r="AA218" s="114">
        <f t="shared" si="79"/>
        <v>5529009</v>
      </c>
      <c r="AB218" s="114">
        <f t="shared" si="79"/>
        <v>83945315</v>
      </c>
      <c r="AC218" s="114">
        <f t="shared" si="79"/>
        <v>80406334</v>
      </c>
      <c r="AD218" s="142">
        <f>IF(G218="",0,AE218/G218)</f>
        <v>1</v>
      </c>
      <c r="AE218" s="144">
        <f t="shared" ref="AE218:CM218" si="80">SUM(AE205:AE217)</f>
        <v>12</v>
      </c>
      <c r="AF218" s="114">
        <f t="shared" si="80"/>
        <v>-3456807</v>
      </c>
      <c r="AG218" s="114">
        <f t="shared" si="80"/>
        <v>1082928</v>
      </c>
      <c r="AH218" s="112">
        <f t="shared" si="80"/>
        <v>336</v>
      </c>
      <c r="AI218" s="112">
        <f t="shared" si="80"/>
        <v>217</v>
      </c>
      <c r="AJ218" s="112">
        <f t="shared" si="80"/>
        <v>15</v>
      </c>
      <c r="AK218" s="112">
        <f t="shared" si="80"/>
        <v>0</v>
      </c>
      <c r="AL218" s="114">
        <f t="shared" si="80"/>
        <v>345471</v>
      </c>
      <c r="AM218" s="114">
        <f t="shared" si="80"/>
        <v>0</v>
      </c>
      <c r="AN218" s="112">
        <f t="shared" si="80"/>
        <v>43</v>
      </c>
      <c r="AO218" s="112">
        <f t="shared" si="80"/>
        <v>0</v>
      </c>
      <c r="AP218" s="114">
        <f t="shared" si="80"/>
        <v>267525</v>
      </c>
      <c r="AQ218" s="114">
        <f t="shared" si="80"/>
        <v>12524</v>
      </c>
      <c r="AR218" s="112">
        <f t="shared" si="80"/>
        <v>0</v>
      </c>
      <c r="AS218" s="112">
        <f t="shared" si="80"/>
        <v>0</v>
      </c>
      <c r="AT218" s="114">
        <f t="shared" si="80"/>
        <v>0</v>
      </c>
      <c r="AU218" s="114">
        <f t="shared" si="80"/>
        <v>0</v>
      </c>
      <c r="AV218" s="112">
        <f t="shared" si="80"/>
        <v>0</v>
      </c>
      <c r="AW218" s="112">
        <f t="shared" si="80"/>
        <v>0</v>
      </c>
      <c r="AX218" s="114">
        <f t="shared" si="80"/>
        <v>0</v>
      </c>
      <c r="AY218" s="114">
        <f t="shared" si="80"/>
        <v>0</v>
      </c>
      <c r="AZ218" s="112">
        <f t="shared" si="80"/>
        <v>0</v>
      </c>
      <c r="BA218" s="112">
        <f t="shared" si="80"/>
        <v>0</v>
      </c>
      <c r="BB218" s="114">
        <f t="shared" si="80"/>
        <v>0</v>
      </c>
      <c r="BC218" s="114">
        <f t="shared" si="80"/>
        <v>0</v>
      </c>
      <c r="BD218" s="112">
        <f t="shared" si="80"/>
        <v>0</v>
      </c>
      <c r="BE218" s="112">
        <f t="shared" si="80"/>
        <v>0</v>
      </c>
      <c r="BF218" s="114">
        <f t="shared" si="80"/>
        <v>108571</v>
      </c>
      <c r="BG218" s="114">
        <f t="shared" si="80"/>
        <v>0</v>
      </c>
      <c r="BH218" s="112">
        <f t="shared" si="80"/>
        <v>0</v>
      </c>
      <c r="BI218" s="112">
        <f t="shared" si="80"/>
        <v>0</v>
      </c>
      <c r="BJ218" s="114">
        <f t="shared" si="80"/>
        <v>50894</v>
      </c>
      <c r="BK218" s="114">
        <f t="shared" si="80"/>
        <v>0</v>
      </c>
      <c r="BL218" s="112">
        <f t="shared" si="80"/>
        <v>0</v>
      </c>
      <c r="BM218" s="112">
        <f t="shared" si="80"/>
        <v>0</v>
      </c>
      <c r="BN218" s="114">
        <f t="shared" si="80"/>
        <v>0</v>
      </c>
      <c r="BO218" s="114">
        <f t="shared" si="80"/>
        <v>0</v>
      </c>
      <c r="BP218" s="112">
        <f t="shared" si="80"/>
        <v>0</v>
      </c>
      <c r="BQ218" s="112">
        <f t="shared" si="80"/>
        <v>0</v>
      </c>
      <c r="BR218" s="114">
        <f t="shared" si="80"/>
        <v>90218</v>
      </c>
      <c r="BS218" s="114">
        <f t="shared" si="80"/>
        <v>0</v>
      </c>
      <c r="BT218" s="112">
        <f t="shared" si="80"/>
        <v>0</v>
      </c>
      <c r="BU218" s="112">
        <f t="shared" si="80"/>
        <v>0</v>
      </c>
      <c r="BV218" s="114">
        <f t="shared" si="80"/>
        <v>0</v>
      </c>
      <c r="BW218" s="114">
        <f t="shared" si="80"/>
        <v>0</v>
      </c>
      <c r="BX218" s="112">
        <f t="shared" si="80"/>
        <v>0</v>
      </c>
      <c r="BY218" s="112">
        <f t="shared" si="80"/>
        <v>0</v>
      </c>
      <c r="BZ218" s="114">
        <f t="shared" si="80"/>
        <v>0</v>
      </c>
      <c r="CA218" s="114">
        <f t="shared" si="80"/>
        <v>0</v>
      </c>
      <c r="CB218" s="112">
        <f t="shared" si="80"/>
        <v>0</v>
      </c>
      <c r="CC218" s="112">
        <f t="shared" si="80"/>
        <v>0</v>
      </c>
      <c r="CD218" s="114">
        <f t="shared" si="80"/>
        <v>0</v>
      </c>
      <c r="CE218" s="114">
        <f t="shared" si="80"/>
        <v>0</v>
      </c>
      <c r="CF218" s="112">
        <f t="shared" si="80"/>
        <v>0</v>
      </c>
      <c r="CG218" s="112">
        <f t="shared" si="80"/>
        <v>0</v>
      </c>
      <c r="CH218" s="114">
        <f t="shared" si="80"/>
        <v>0</v>
      </c>
      <c r="CI218" s="114">
        <f t="shared" si="80"/>
        <v>0</v>
      </c>
      <c r="CJ218" s="112">
        <f t="shared" si="80"/>
        <v>58</v>
      </c>
      <c r="CK218" s="112">
        <f t="shared" si="80"/>
        <v>0</v>
      </c>
      <c r="CL218" s="114">
        <f t="shared" si="80"/>
        <v>862678</v>
      </c>
      <c r="CM218" s="114">
        <f t="shared" si="80"/>
        <v>12524</v>
      </c>
      <c r="CN218" s="116"/>
      <c r="CO218" s="116"/>
      <c r="CP218" s="116"/>
      <c r="CQ218" s="116"/>
      <c r="CR218" s="116"/>
      <c r="CS218" s="116"/>
      <c r="CT218" s="110"/>
      <c r="CU218" s="111"/>
      <c r="CV218" s="111"/>
      <c r="CW218" s="110"/>
      <c r="CX218" s="110"/>
      <c r="CY218" s="111"/>
      <c r="CZ218" s="111"/>
      <c r="DA218" s="111"/>
      <c r="DB218" s="114"/>
      <c r="DC218" s="116"/>
      <c r="DD218" s="210"/>
    </row>
    <row r="219" spans="1:1477" s="69" customFormat="1">
      <c r="B219" s="67" t="s">
        <v>5</v>
      </c>
      <c r="C219" s="67" t="s">
        <v>379</v>
      </c>
      <c r="D219" s="67" t="s">
        <v>380</v>
      </c>
      <c r="E219" s="68">
        <v>44154</v>
      </c>
      <c r="F219" s="67" t="s">
        <v>828</v>
      </c>
      <c r="G219" s="158" t="s">
        <v>822</v>
      </c>
      <c r="H219" s="187">
        <v>4</v>
      </c>
      <c r="I219" s="69">
        <v>11</v>
      </c>
      <c r="J219" s="69">
        <v>600</v>
      </c>
      <c r="K219" s="69">
        <v>779</v>
      </c>
      <c r="L219" s="69">
        <v>779</v>
      </c>
      <c r="M219" s="186">
        <f>IF(J219 = 0,0,(L219-AH219-AI219)/J219)</f>
        <v>1.0166666666666666</v>
      </c>
      <c r="N219" s="69">
        <f>IF(G219&lt;&gt;"",IF(M219&lt;=1.2,1,0),0)</f>
        <v>1</v>
      </c>
      <c r="O219" s="69">
        <v>0</v>
      </c>
      <c r="P219" s="69">
        <v>0</v>
      </c>
      <c r="Q219" s="69">
        <v>0</v>
      </c>
      <c r="R219" s="69">
        <v>169</v>
      </c>
      <c r="S219" s="69">
        <v>10</v>
      </c>
      <c r="T219" s="190">
        <v>10780329</v>
      </c>
      <c r="U219" s="190">
        <v>111884</v>
      </c>
      <c r="V219" s="190">
        <v>10668445</v>
      </c>
      <c r="W219" s="190">
        <v>10840590</v>
      </c>
      <c r="X219" s="190">
        <v>11062582</v>
      </c>
      <c r="Y219" s="190">
        <v>0</v>
      </c>
      <c r="Z219" s="190">
        <v>0</v>
      </c>
      <c r="AA219" s="190">
        <v>0</v>
      </c>
      <c r="AB219" s="190">
        <v>11062582</v>
      </c>
      <c r="AC219" s="190">
        <v>11134539</v>
      </c>
      <c r="AD219" s="186">
        <f>IF(V219=0,0,AC219/V219)</f>
        <v>1.0436890287197431</v>
      </c>
      <c r="AE219" s="69">
        <f>IF(AD219 &lt;=1.1,1,0)</f>
        <v>1</v>
      </c>
      <c r="AF219" s="190">
        <v>187452</v>
      </c>
      <c r="AG219" s="190">
        <v>60261</v>
      </c>
      <c r="AH219" s="69">
        <v>119</v>
      </c>
      <c r="AI219" s="69">
        <v>50</v>
      </c>
      <c r="AJ219" s="69">
        <v>0</v>
      </c>
      <c r="AK219" s="69">
        <v>10</v>
      </c>
      <c r="AL219" s="80">
        <v>13320</v>
      </c>
      <c r="AM219" s="80">
        <v>0</v>
      </c>
      <c r="AN219" s="69">
        <v>0</v>
      </c>
      <c r="AO219" s="69">
        <v>0</v>
      </c>
      <c r="AP219" s="80">
        <v>36314</v>
      </c>
      <c r="AQ219" s="80">
        <v>0</v>
      </c>
      <c r="AR219" s="69">
        <v>0</v>
      </c>
      <c r="AS219" s="69">
        <v>0</v>
      </c>
      <c r="AT219" s="80">
        <v>0</v>
      </c>
      <c r="AU219" s="80">
        <v>0</v>
      </c>
      <c r="AV219" s="69">
        <v>0</v>
      </c>
      <c r="AW219" s="69">
        <v>0</v>
      </c>
      <c r="AX219" s="80">
        <v>0</v>
      </c>
      <c r="AY219" s="80">
        <v>0</v>
      </c>
      <c r="AZ219" s="69">
        <v>0</v>
      </c>
      <c r="BA219" s="69">
        <v>0</v>
      </c>
      <c r="BB219" s="80">
        <v>0</v>
      </c>
      <c r="BC219" s="80">
        <v>0</v>
      </c>
      <c r="BD219" s="69">
        <v>0</v>
      </c>
      <c r="BE219" s="69">
        <v>0</v>
      </c>
      <c r="BF219" s="80">
        <v>288176</v>
      </c>
      <c r="BG219" s="80">
        <v>0</v>
      </c>
      <c r="BH219" s="69">
        <v>0</v>
      </c>
      <c r="BI219" s="69">
        <v>0</v>
      </c>
      <c r="BJ219" s="80">
        <v>0</v>
      </c>
      <c r="BK219" s="80">
        <v>0</v>
      </c>
      <c r="BL219" s="69">
        <v>0</v>
      </c>
      <c r="BM219" s="69">
        <v>0</v>
      </c>
      <c r="BN219" s="80">
        <v>0</v>
      </c>
      <c r="BO219" s="80">
        <v>0</v>
      </c>
      <c r="BP219" s="69">
        <v>0</v>
      </c>
      <c r="BQ219" s="69">
        <v>0</v>
      </c>
      <c r="BR219" s="80">
        <v>13272</v>
      </c>
      <c r="BS219" s="80">
        <v>0</v>
      </c>
      <c r="BT219" s="69">
        <v>0</v>
      </c>
      <c r="BU219" s="69">
        <v>0</v>
      </c>
      <c r="BV219" s="80">
        <v>0</v>
      </c>
      <c r="BW219" s="80">
        <v>0</v>
      </c>
      <c r="BX219" s="69">
        <v>0</v>
      </c>
      <c r="BY219" s="69">
        <v>0</v>
      </c>
      <c r="BZ219" s="80">
        <v>0</v>
      </c>
      <c r="CA219" s="80">
        <v>0</v>
      </c>
      <c r="CB219" s="69">
        <v>0</v>
      </c>
      <c r="CC219" s="69">
        <v>0</v>
      </c>
      <c r="CD219" s="80">
        <v>0</v>
      </c>
      <c r="CE219" s="80">
        <v>0</v>
      </c>
      <c r="CF219" s="69">
        <v>0</v>
      </c>
      <c r="CG219" s="69">
        <v>0</v>
      </c>
      <c r="CH219" s="80">
        <v>-272957</v>
      </c>
      <c r="CI219" s="80">
        <v>0</v>
      </c>
      <c r="CJ219" s="69">
        <v>0</v>
      </c>
      <c r="CK219" s="69">
        <v>10</v>
      </c>
      <c r="CL219" s="80">
        <v>78126</v>
      </c>
      <c r="CM219" s="80">
        <v>0</v>
      </c>
      <c r="CN219" s="67" t="s">
        <v>620</v>
      </c>
      <c r="CO219" s="67" t="s">
        <v>621</v>
      </c>
      <c r="CP219" s="67" t="s">
        <v>570</v>
      </c>
      <c r="CQ219" s="67" t="s">
        <v>570</v>
      </c>
      <c r="CR219" s="67" t="s">
        <v>570</v>
      </c>
      <c r="CS219" s="67" t="s">
        <v>570</v>
      </c>
      <c r="CT219" s="68">
        <v>45301</v>
      </c>
      <c r="CU219" s="67" t="s">
        <v>823</v>
      </c>
      <c r="CV219" s="67" t="s">
        <v>824</v>
      </c>
      <c r="CW219" s="68" t="s">
        <v>168</v>
      </c>
      <c r="CX219" s="68">
        <v>45196</v>
      </c>
      <c r="CY219" s="67" t="s">
        <v>825</v>
      </c>
      <c r="CZ219" s="67" t="s">
        <v>824</v>
      </c>
      <c r="DA219" s="67" t="s">
        <v>882</v>
      </c>
      <c r="DB219" s="81">
        <v>11006397.880000001</v>
      </c>
      <c r="DC219" s="67" t="s">
        <v>706</v>
      </c>
      <c r="DD219" s="67" t="s">
        <v>707</v>
      </c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</row>
    <row r="220" spans="1:1477" s="69" customFormat="1">
      <c r="B220" s="67" t="s">
        <v>5</v>
      </c>
      <c r="C220" s="67" t="s">
        <v>381</v>
      </c>
      <c r="D220" s="67" t="s">
        <v>382</v>
      </c>
      <c r="E220" s="68">
        <v>44588</v>
      </c>
      <c r="F220" s="67" t="s">
        <v>823</v>
      </c>
      <c r="G220" s="158" t="s">
        <v>829</v>
      </c>
      <c r="H220" s="187">
        <v>2</v>
      </c>
      <c r="I220" s="69">
        <v>5</v>
      </c>
      <c r="J220" s="69">
        <v>450</v>
      </c>
      <c r="K220" s="69">
        <v>483</v>
      </c>
      <c r="L220" s="69">
        <v>372</v>
      </c>
      <c r="M220" s="186">
        <f t="shared" ref="M220:M225" si="81">IF(J220 = 0,0,(L220-AH220-AI220)/J220)</f>
        <v>0.7533333333333333</v>
      </c>
      <c r="N220" s="69">
        <f t="shared" ref="N220:N225" si="82">IF(G220&lt;&gt;"",IF(M220&lt;=1.2,1,0),0)</f>
        <v>1</v>
      </c>
      <c r="O220" s="69">
        <v>111</v>
      </c>
      <c r="P220" s="69">
        <v>0</v>
      </c>
      <c r="Q220" s="69">
        <v>0</v>
      </c>
      <c r="R220" s="69">
        <v>33</v>
      </c>
      <c r="S220" s="69">
        <v>0</v>
      </c>
      <c r="T220" s="190">
        <v>2813265</v>
      </c>
      <c r="U220" s="190">
        <v>50000</v>
      </c>
      <c r="V220" s="190">
        <v>2763265</v>
      </c>
      <c r="W220" s="190">
        <v>2921577</v>
      </c>
      <c r="X220" s="190">
        <v>2938675</v>
      </c>
      <c r="Y220" s="190">
        <v>0</v>
      </c>
      <c r="Z220" s="190">
        <v>0</v>
      </c>
      <c r="AA220" s="190">
        <v>0</v>
      </c>
      <c r="AB220" s="190">
        <v>2938675</v>
      </c>
      <c r="AC220" s="190">
        <v>2927754</v>
      </c>
      <c r="AD220" s="186">
        <f t="shared" ref="AD220:AD225" si="83">IF(V220=0,0,AC220/V220)</f>
        <v>1.0595270449993033</v>
      </c>
      <c r="AE220" s="69">
        <f t="shared" ref="AE220:AE225" si="84">IF(AD220 &lt;=1.1,1,0)</f>
        <v>1</v>
      </c>
      <c r="AF220" s="190">
        <v>65</v>
      </c>
      <c r="AG220" s="190">
        <v>108312</v>
      </c>
      <c r="AH220" s="69">
        <v>12</v>
      </c>
      <c r="AI220" s="69">
        <v>21</v>
      </c>
      <c r="AJ220" s="69">
        <v>0</v>
      </c>
      <c r="AK220" s="69">
        <v>0</v>
      </c>
      <c r="AL220" s="80">
        <v>47426</v>
      </c>
      <c r="AM220" s="80">
        <v>0</v>
      </c>
      <c r="AN220" s="69">
        <v>0</v>
      </c>
      <c r="AO220" s="69">
        <v>0</v>
      </c>
      <c r="AP220" s="80">
        <v>-100</v>
      </c>
      <c r="AQ220" s="80">
        <v>0</v>
      </c>
      <c r="AR220" s="69">
        <v>0</v>
      </c>
      <c r="AS220" s="69">
        <v>0</v>
      </c>
      <c r="AT220" s="80">
        <v>0</v>
      </c>
      <c r="AU220" s="80">
        <v>0</v>
      </c>
      <c r="AV220" s="69">
        <v>0</v>
      </c>
      <c r="AW220" s="69">
        <v>0</v>
      </c>
      <c r="AX220" s="80">
        <v>0</v>
      </c>
      <c r="AY220" s="80">
        <v>0</v>
      </c>
      <c r="AZ220" s="69">
        <v>0</v>
      </c>
      <c r="BA220" s="69">
        <v>0</v>
      </c>
      <c r="BB220" s="80">
        <v>0</v>
      </c>
      <c r="BC220" s="80">
        <v>0</v>
      </c>
      <c r="BD220" s="69">
        <v>0</v>
      </c>
      <c r="BE220" s="69">
        <v>0</v>
      </c>
      <c r="BF220" s="80">
        <v>0</v>
      </c>
      <c r="BG220" s="80">
        <v>0</v>
      </c>
      <c r="BH220" s="69">
        <v>0</v>
      </c>
      <c r="BI220" s="69">
        <v>0</v>
      </c>
      <c r="BJ220" s="80">
        <v>0</v>
      </c>
      <c r="BK220" s="80">
        <v>0</v>
      </c>
      <c r="BL220" s="69">
        <v>0</v>
      </c>
      <c r="BM220" s="69">
        <v>0</v>
      </c>
      <c r="BN220" s="80">
        <v>0</v>
      </c>
      <c r="BO220" s="80">
        <v>0</v>
      </c>
      <c r="BP220" s="69">
        <v>0</v>
      </c>
      <c r="BQ220" s="69">
        <v>0</v>
      </c>
      <c r="BR220" s="80">
        <v>10986</v>
      </c>
      <c r="BS220" s="80">
        <v>0</v>
      </c>
      <c r="BT220" s="69">
        <v>0</v>
      </c>
      <c r="BU220" s="69">
        <v>0</v>
      </c>
      <c r="BV220" s="80">
        <v>0</v>
      </c>
      <c r="BW220" s="80">
        <v>0</v>
      </c>
      <c r="BX220" s="69">
        <v>0</v>
      </c>
      <c r="BY220" s="69">
        <v>0</v>
      </c>
      <c r="BZ220" s="80">
        <v>0</v>
      </c>
      <c r="CA220" s="80">
        <v>0</v>
      </c>
      <c r="CB220" s="69">
        <v>0</v>
      </c>
      <c r="CC220" s="69">
        <v>0</v>
      </c>
      <c r="CD220" s="80">
        <v>0</v>
      </c>
      <c r="CE220" s="80">
        <v>0</v>
      </c>
      <c r="CF220" s="69">
        <v>0</v>
      </c>
      <c r="CG220" s="69">
        <v>0</v>
      </c>
      <c r="CH220" s="80">
        <v>0</v>
      </c>
      <c r="CI220" s="80">
        <v>0</v>
      </c>
      <c r="CJ220" s="69">
        <v>0</v>
      </c>
      <c r="CK220" s="69">
        <v>0</v>
      </c>
      <c r="CL220" s="80">
        <v>58312</v>
      </c>
      <c r="CM220" s="80">
        <v>0</v>
      </c>
      <c r="CN220" s="67" t="s">
        <v>771</v>
      </c>
      <c r="CO220" s="67" t="s">
        <v>772</v>
      </c>
      <c r="CP220" s="67" t="s">
        <v>570</v>
      </c>
      <c r="CQ220" s="67" t="s">
        <v>570</v>
      </c>
      <c r="CR220" s="67" t="s">
        <v>570</v>
      </c>
      <c r="CS220" s="67" t="s">
        <v>570</v>
      </c>
      <c r="CT220" s="68">
        <v>45216</v>
      </c>
      <c r="CU220" s="67" t="s">
        <v>828</v>
      </c>
      <c r="CV220" s="67" t="s">
        <v>824</v>
      </c>
      <c r="CW220" s="68" t="s">
        <v>168</v>
      </c>
      <c r="CX220" s="68">
        <v>45159</v>
      </c>
      <c r="CY220" s="67" t="s">
        <v>825</v>
      </c>
      <c r="CZ220" s="67" t="s">
        <v>824</v>
      </c>
      <c r="DA220" s="67" t="s">
        <v>882</v>
      </c>
      <c r="DB220" s="81">
        <v>3044682.74</v>
      </c>
      <c r="DC220" s="67"/>
      <c r="DD220" s="67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</row>
    <row r="221" spans="1:1477" s="69" customFormat="1">
      <c r="B221" s="67" t="s">
        <v>5</v>
      </c>
      <c r="C221" s="67" t="s">
        <v>773</v>
      </c>
      <c r="D221" s="67" t="s">
        <v>883</v>
      </c>
      <c r="E221" s="68">
        <v>44770</v>
      </c>
      <c r="F221" s="67" t="s">
        <v>825</v>
      </c>
      <c r="G221" s="158" t="s">
        <v>827</v>
      </c>
      <c r="H221" s="187">
        <v>1</v>
      </c>
      <c r="I221" s="69">
        <v>0</v>
      </c>
      <c r="J221" s="69">
        <v>240</v>
      </c>
      <c r="K221" s="69">
        <v>260</v>
      </c>
      <c r="L221" s="69">
        <v>172</v>
      </c>
      <c r="M221" s="186">
        <f t="shared" si="81"/>
        <v>0.6333333333333333</v>
      </c>
      <c r="N221" s="69">
        <f t="shared" si="82"/>
        <v>1</v>
      </c>
      <c r="O221" s="69">
        <v>88</v>
      </c>
      <c r="P221" s="69">
        <v>0</v>
      </c>
      <c r="Q221" s="69">
        <v>0</v>
      </c>
      <c r="R221" s="69">
        <v>20</v>
      </c>
      <c r="S221" s="69">
        <v>0</v>
      </c>
      <c r="T221" s="190">
        <v>797552</v>
      </c>
      <c r="U221" s="190">
        <v>50000</v>
      </c>
      <c r="V221" s="190">
        <v>747552</v>
      </c>
      <c r="W221" s="190">
        <v>797552</v>
      </c>
      <c r="X221" s="190">
        <v>706126</v>
      </c>
      <c r="Y221" s="190">
        <v>0</v>
      </c>
      <c r="Z221" s="190">
        <v>0</v>
      </c>
      <c r="AA221" s="190">
        <v>0</v>
      </c>
      <c r="AB221" s="190">
        <v>706126</v>
      </c>
      <c r="AC221" s="190">
        <v>706126</v>
      </c>
      <c r="AD221" s="186">
        <f t="shared" si="83"/>
        <v>0.94458445700098459</v>
      </c>
      <c r="AE221" s="69">
        <f t="shared" si="84"/>
        <v>1</v>
      </c>
      <c r="AF221" s="190">
        <v>0</v>
      </c>
      <c r="AG221" s="190">
        <v>0</v>
      </c>
      <c r="AH221" s="69">
        <v>20</v>
      </c>
      <c r="AI221" s="69">
        <v>0</v>
      </c>
      <c r="AJ221" s="69">
        <v>0</v>
      </c>
      <c r="AK221" s="69">
        <v>0</v>
      </c>
      <c r="AL221" s="80">
        <v>0</v>
      </c>
      <c r="AM221" s="80">
        <v>0</v>
      </c>
      <c r="AN221" s="69">
        <v>0</v>
      </c>
      <c r="AO221" s="69">
        <v>0</v>
      </c>
      <c r="AP221" s="80">
        <v>0</v>
      </c>
      <c r="AQ221" s="80">
        <v>0</v>
      </c>
      <c r="AR221" s="69">
        <v>0</v>
      </c>
      <c r="AS221" s="69">
        <v>0</v>
      </c>
      <c r="AT221" s="80">
        <v>0</v>
      </c>
      <c r="AU221" s="80">
        <v>0</v>
      </c>
      <c r="AV221" s="69">
        <v>0</v>
      </c>
      <c r="AW221" s="69">
        <v>0</v>
      </c>
      <c r="AX221" s="80">
        <v>0</v>
      </c>
      <c r="AY221" s="80">
        <v>0</v>
      </c>
      <c r="AZ221" s="69">
        <v>0</v>
      </c>
      <c r="BA221" s="69">
        <v>0</v>
      </c>
      <c r="BB221" s="80">
        <v>0</v>
      </c>
      <c r="BC221" s="80">
        <v>0</v>
      </c>
      <c r="BD221" s="69">
        <v>0</v>
      </c>
      <c r="BE221" s="69">
        <v>0</v>
      </c>
      <c r="BF221" s="80">
        <v>0</v>
      </c>
      <c r="BG221" s="80">
        <v>0</v>
      </c>
      <c r="BH221" s="69">
        <v>0</v>
      </c>
      <c r="BI221" s="69">
        <v>0</v>
      </c>
      <c r="BJ221" s="80">
        <v>0</v>
      </c>
      <c r="BK221" s="80">
        <v>0</v>
      </c>
      <c r="BL221" s="69">
        <v>0</v>
      </c>
      <c r="BM221" s="69">
        <v>0</v>
      </c>
      <c r="BN221" s="80">
        <v>0</v>
      </c>
      <c r="BO221" s="80">
        <v>0</v>
      </c>
      <c r="BP221" s="69">
        <v>0</v>
      </c>
      <c r="BQ221" s="69">
        <v>0</v>
      </c>
      <c r="BR221" s="80">
        <v>0</v>
      </c>
      <c r="BS221" s="80">
        <v>0</v>
      </c>
      <c r="BT221" s="69">
        <v>0</v>
      </c>
      <c r="BU221" s="69">
        <v>0</v>
      </c>
      <c r="BV221" s="80">
        <v>0</v>
      </c>
      <c r="BW221" s="80">
        <v>0</v>
      </c>
      <c r="BX221" s="69">
        <v>0</v>
      </c>
      <c r="BY221" s="69">
        <v>0</v>
      </c>
      <c r="BZ221" s="80">
        <v>0</v>
      </c>
      <c r="CA221" s="80">
        <v>0</v>
      </c>
      <c r="CB221" s="69">
        <v>0</v>
      </c>
      <c r="CC221" s="69">
        <v>0</v>
      </c>
      <c r="CD221" s="80">
        <v>0</v>
      </c>
      <c r="CE221" s="80">
        <v>0</v>
      </c>
      <c r="CF221" s="69">
        <v>0</v>
      </c>
      <c r="CG221" s="69">
        <v>0</v>
      </c>
      <c r="CH221" s="80">
        <v>0</v>
      </c>
      <c r="CI221" s="80">
        <v>0</v>
      </c>
      <c r="CJ221" s="69">
        <v>0</v>
      </c>
      <c r="CK221" s="69">
        <v>0</v>
      </c>
      <c r="CL221" s="80">
        <v>0</v>
      </c>
      <c r="CM221" s="80">
        <v>0</v>
      </c>
      <c r="CN221" s="67" t="s">
        <v>716</v>
      </c>
      <c r="CO221" s="67" t="s">
        <v>717</v>
      </c>
      <c r="CP221" s="67" t="s">
        <v>570</v>
      </c>
      <c r="CQ221" s="67" t="s">
        <v>570</v>
      </c>
      <c r="CR221" s="67" t="s">
        <v>570</v>
      </c>
      <c r="CS221" s="67" t="s">
        <v>570</v>
      </c>
      <c r="CT221" s="68">
        <v>45149</v>
      </c>
      <c r="CU221" s="67" t="s">
        <v>825</v>
      </c>
      <c r="CV221" s="67" t="s">
        <v>824</v>
      </c>
      <c r="CW221" s="68" t="s">
        <v>168</v>
      </c>
      <c r="CX221" s="68">
        <v>45106</v>
      </c>
      <c r="CY221" s="67" t="s">
        <v>821</v>
      </c>
      <c r="CZ221" s="67" t="s">
        <v>827</v>
      </c>
      <c r="DA221" s="67" t="s">
        <v>882</v>
      </c>
      <c r="DB221" s="81">
        <v>1509363.9</v>
      </c>
      <c r="DC221" s="67"/>
      <c r="DD221" s="67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</row>
    <row r="222" spans="1:1477" s="69" customFormat="1">
      <c r="B222" s="67" t="s">
        <v>5</v>
      </c>
      <c r="C222" s="67" t="s">
        <v>383</v>
      </c>
      <c r="D222" s="67" t="s">
        <v>384</v>
      </c>
      <c r="E222" s="68">
        <v>44707</v>
      </c>
      <c r="F222" s="67" t="s">
        <v>821</v>
      </c>
      <c r="G222" s="158" t="s">
        <v>829</v>
      </c>
      <c r="H222" s="187">
        <v>1</v>
      </c>
      <c r="I222" s="69">
        <v>2</v>
      </c>
      <c r="J222" s="69">
        <v>250</v>
      </c>
      <c r="K222" s="69">
        <v>272</v>
      </c>
      <c r="L222" s="69">
        <v>220</v>
      </c>
      <c r="M222" s="186">
        <f t="shared" si="81"/>
        <v>0.79200000000000004</v>
      </c>
      <c r="N222" s="69">
        <f t="shared" si="82"/>
        <v>1</v>
      </c>
      <c r="O222" s="69">
        <v>52</v>
      </c>
      <c r="P222" s="69">
        <v>0</v>
      </c>
      <c r="Q222" s="69">
        <v>0</v>
      </c>
      <c r="R222" s="69">
        <v>22</v>
      </c>
      <c r="S222" s="69">
        <v>0</v>
      </c>
      <c r="T222" s="190">
        <v>2697327</v>
      </c>
      <c r="U222" s="190">
        <v>50000</v>
      </c>
      <c r="V222" s="190">
        <v>2647327</v>
      </c>
      <c r="W222" s="190">
        <v>2771657</v>
      </c>
      <c r="X222" s="190">
        <v>2731695</v>
      </c>
      <c r="Y222" s="190">
        <v>0</v>
      </c>
      <c r="Z222" s="190">
        <v>180000</v>
      </c>
      <c r="AA222" s="190">
        <v>180000</v>
      </c>
      <c r="AB222" s="190">
        <v>2911695</v>
      </c>
      <c r="AC222" s="190">
        <v>2718704</v>
      </c>
      <c r="AD222" s="186">
        <f t="shared" si="83"/>
        <v>1.0269619129030905</v>
      </c>
      <c r="AE222" s="69">
        <f t="shared" si="84"/>
        <v>1</v>
      </c>
      <c r="AF222" s="190">
        <v>-192991</v>
      </c>
      <c r="AG222" s="190">
        <v>74329</v>
      </c>
      <c r="AH222" s="69">
        <v>14</v>
      </c>
      <c r="AI222" s="69">
        <v>8</v>
      </c>
      <c r="AJ222" s="69">
        <v>0</v>
      </c>
      <c r="AK222" s="69">
        <v>0</v>
      </c>
      <c r="AL222" s="80">
        <v>0</v>
      </c>
      <c r="AM222" s="80">
        <v>0</v>
      </c>
      <c r="AN222" s="69">
        <v>0</v>
      </c>
      <c r="AO222" s="69">
        <v>0</v>
      </c>
      <c r="AP222" s="80">
        <v>41276</v>
      </c>
      <c r="AQ222" s="80">
        <v>0</v>
      </c>
      <c r="AR222" s="69">
        <v>0</v>
      </c>
      <c r="AS222" s="69">
        <v>0</v>
      </c>
      <c r="AT222" s="80">
        <v>0</v>
      </c>
      <c r="AU222" s="80">
        <v>0</v>
      </c>
      <c r="AV222" s="69">
        <v>0</v>
      </c>
      <c r="AW222" s="69">
        <v>0</v>
      </c>
      <c r="AX222" s="80">
        <v>0</v>
      </c>
      <c r="AY222" s="80">
        <v>0</v>
      </c>
      <c r="AZ222" s="69">
        <v>0</v>
      </c>
      <c r="BA222" s="69">
        <v>0</v>
      </c>
      <c r="BB222" s="80">
        <v>0</v>
      </c>
      <c r="BC222" s="80">
        <v>0</v>
      </c>
      <c r="BD222" s="69">
        <v>0</v>
      </c>
      <c r="BE222" s="69">
        <v>0</v>
      </c>
      <c r="BF222" s="80">
        <v>48138</v>
      </c>
      <c r="BG222" s="80">
        <v>0</v>
      </c>
      <c r="BH222" s="69">
        <v>0</v>
      </c>
      <c r="BI222" s="69">
        <v>0</v>
      </c>
      <c r="BJ222" s="80">
        <v>0</v>
      </c>
      <c r="BK222" s="80">
        <v>0</v>
      </c>
      <c r="BL222" s="69">
        <v>0</v>
      </c>
      <c r="BM222" s="69">
        <v>0</v>
      </c>
      <c r="BN222" s="80">
        <v>0</v>
      </c>
      <c r="BO222" s="80">
        <v>0</v>
      </c>
      <c r="BP222" s="69">
        <v>0</v>
      </c>
      <c r="BQ222" s="69">
        <v>0</v>
      </c>
      <c r="BR222" s="80">
        <v>0</v>
      </c>
      <c r="BS222" s="80">
        <v>0</v>
      </c>
      <c r="BT222" s="69">
        <v>0</v>
      </c>
      <c r="BU222" s="69">
        <v>0</v>
      </c>
      <c r="BV222" s="80">
        <v>0</v>
      </c>
      <c r="BW222" s="80">
        <v>0</v>
      </c>
      <c r="BX222" s="69">
        <v>0</v>
      </c>
      <c r="BY222" s="69">
        <v>0</v>
      </c>
      <c r="BZ222" s="80">
        <v>0</v>
      </c>
      <c r="CA222" s="80">
        <v>0</v>
      </c>
      <c r="CB222" s="69">
        <v>0</v>
      </c>
      <c r="CC222" s="69">
        <v>0</v>
      </c>
      <c r="CD222" s="80">
        <v>0</v>
      </c>
      <c r="CE222" s="80">
        <v>0</v>
      </c>
      <c r="CF222" s="69">
        <v>0</v>
      </c>
      <c r="CG222" s="69">
        <v>0</v>
      </c>
      <c r="CH222" s="80">
        <v>0</v>
      </c>
      <c r="CI222" s="80">
        <v>0</v>
      </c>
      <c r="CJ222" s="69">
        <v>0</v>
      </c>
      <c r="CK222" s="69">
        <v>0</v>
      </c>
      <c r="CL222" s="80">
        <v>89415</v>
      </c>
      <c r="CM222" s="80">
        <v>0</v>
      </c>
      <c r="CN222" s="67" t="s">
        <v>774</v>
      </c>
      <c r="CO222" s="67" t="s">
        <v>775</v>
      </c>
      <c r="CP222" s="67" t="s">
        <v>570</v>
      </c>
      <c r="CQ222" s="67" t="s">
        <v>570</v>
      </c>
      <c r="CR222" s="67" t="s">
        <v>570</v>
      </c>
      <c r="CS222" s="67" t="s">
        <v>570</v>
      </c>
      <c r="CT222" s="68">
        <v>45161</v>
      </c>
      <c r="CU222" s="67" t="s">
        <v>825</v>
      </c>
      <c r="CV222" s="67" t="s">
        <v>824</v>
      </c>
      <c r="CW222" s="68" t="s">
        <v>168</v>
      </c>
      <c r="CX222" s="68">
        <v>45070</v>
      </c>
      <c r="CY222" s="67" t="s">
        <v>821</v>
      </c>
      <c r="CZ222" s="67" t="s">
        <v>827</v>
      </c>
      <c r="DA222" s="67" t="s">
        <v>881</v>
      </c>
      <c r="DB222" s="81">
        <v>2883318.39</v>
      </c>
      <c r="DC222" s="67" t="s">
        <v>706</v>
      </c>
      <c r="DD222" s="67" t="s">
        <v>707</v>
      </c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</row>
    <row r="223" spans="1:1477" s="69" customFormat="1">
      <c r="B223" s="67" t="s">
        <v>5</v>
      </c>
      <c r="C223" s="67" t="s">
        <v>567</v>
      </c>
      <c r="D223" s="67" t="s">
        <v>884</v>
      </c>
      <c r="E223" s="68">
        <v>44434</v>
      </c>
      <c r="F223" s="67" t="s">
        <v>825</v>
      </c>
      <c r="G223" s="158" t="s">
        <v>829</v>
      </c>
      <c r="H223" s="187">
        <v>1</v>
      </c>
      <c r="I223" s="69">
        <v>0</v>
      </c>
      <c r="J223" s="69">
        <v>280</v>
      </c>
      <c r="K223" s="69">
        <v>460</v>
      </c>
      <c r="L223" s="69">
        <v>459</v>
      </c>
      <c r="M223" s="186">
        <f t="shared" si="81"/>
        <v>1.1928571428571428</v>
      </c>
      <c r="N223" s="69">
        <f t="shared" si="82"/>
        <v>1</v>
      </c>
      <c r="O223" s="69">
        <v>1</v>
      </c>
      <c r="P223" s="69">
        <v>0</v>
      </c>
      <c r="Q223" s="69">
        <v>0</v>
      </c>
      <c r="R223" s="69">
        <v>180</v>
      </c>
      <c r="S223" s="69">
        <v>0</v>
      </c>
      <c r="T223" s="190">
        <v>757063</v>
      </c>
      <c r="U223" s="190">
        <v>47154</v>
      </c>
      <c r="V223" s="190">
        <v>709909</v>
      </c>
      <c r="W223" s="190">
        <v>757063</v>
      </c>
      <c r="X223" s="190">
        <v>654819</v>
      </c>
      <c r="Y223" s="190">
        <v>0</v>
      </c>
      <c r="Z223" s="190">
        <v>0</v>
      </c>
      <c r="AA223" s="190">
        <v>0</v>
      </c>
      <c r="AB223" s="190">
        <v>654819</v>
      </c>
      <c r="AC223" s="190">
        <v>654819</v>
      </c>
      <c r="AD223" s="186">
        <f t="shared" si="83"/>
        <v>0.92239850459706807</v>
      </c>
      <c r="AE223" s="69">
        <f t="shared" si="84"/>
        <v>1</v>
      </c>
      <c r="AF223" s="190">
        <v>0</v>
      </c>
      <c r="AG223" s="190">
        <v>0</v>
      </c>
      <c r="AH223" s="69">
        <v>101</v>
      </c>
      <c r="AI223" s="69">
        <v>24</v>
      </c>
      <c r="AJ223" s="69">
        <v>0</v>
      </c>
      <c r="AK223" s="69">
        <v>0</v>
      </c>
      <c r="AL223" s="80">
        <v>0</v>
      </c>
      <c r="AM223" s="80">
        <v>0</v>
      </c>
      <c r="AN223" s="69">
        <v>0</v>
      </c>
      <c r="AO223" s="69">
        <v>0</v>
      </c>
      <c r="AP223" s="80">
        <v>0</v>
      </c>
      <c r="AQ223" s="80">
        <v>0</v>
      </c>
      <c r="AR223" s="69">
        <v>0</v>
      </c>
      <c r="AS223" s="69">
        <v>0</v>
      </c>
      <c r="AT223" s="80">
        <v>0</v>
      </c>
      <c r="AU223" s="80">
        <v>0</v>
      </c>
      <c r="AV223" s="69">
        <v>0</v>
      </c>
      <c r="AW223" s="69">
        <v>0</v>
      </c>
      <c r="AX223" s="80">
        <v>0</v>
      </c>
      <c r="AY223" s="80">
        <v>0</v>
      </c>
      <c r="AZ223" s="69">
        <v>0</v>
      </c>
      <c r="BA223" s="69">
        <v>0</v>
      </c>
      <c r="BB223" s="80">
        <v>0</v>
      </c>
      <c r="BC223" s="80">
        <v>0</v>
      </c>
      <c r="BD223" s="69">
        <v>0</v>
      </c>
      <c r="BE223" s="69">
        <v>0</v>
      </c>
      <c r="BF223" s="80">
        <v>0</v>
      </c>
      <c r="BG223" s="80">
        <v>0</v>
      </c>
      <c r="BH223" s="69">
        <v>55</v>
      </c>
      <c r="BI223" s="69">
        <v>0</v>
      </c>
      <c r="BJ223" s="80">
        <v>0</v>
      </c>
      <c r="BK223" s="80">
        <v>0</v>
      </c>
      <c r="BL223" s="69">
        <v>0</v>
      </c>
      <c r="BM223" s="69">
        <v>0</v>
      </c>
      <c r="BN223" s="80">
        <v>0</v>
      </c>
      <c r="BO223" s="80">
        <v>0</v>
      </c>
      <c r="BP223" s="69">
        <v>0</v>
      </c>
      <c r="BQ223" s="69">
        <v>0</v>
      </c>
      <c r="BR223" s="80">
        <v>0</v>
      </c>
      <c r="BS223" s="80">
        <v>0</v>
      </c>
      <c r="BT223" s="69">
        <v>0</v>
      </c>
      <c r="BU223" s="69">
        <v>0</v>
      </c>
      <c r="BV223" s="80">
        <v>0</v>
      </c>
      <c r="BW223" s="80">
        <v>0</v>
      </c>
      <c r="BX223" s="69">
        <v>0</v>
      </c>
      <c r="BY223" s="69">
        <v>0</v>
      </c>
      <c r="BZ223" s="80">
        <v>0</v>
      </c>
      <c r="CA223" s="80">
        <v>0</v>
      </c>
      <c r="CB223" s="69">
        <v>0</v>
      </c>
      <c r="CC223" s="69">
        <v>0</v>
      </c>
      <c r="CD223" s="80">
        <v>0</v>
      </c>
      <c r="CE223" s="80">
        <v>0</v>
      </c>
      <c r="CF223" s="69">
        <v>0</v>
      </c>
      <c r="CG223" s="69">
        <v>0</v>
      </c>
      <c r="CH223" s="80">
        <v>0</v>
      </c>
      <c r="CI223" s="80">
        <v>0</v>
      </c>
      <c r="CJ223" s="69">
        <v>55</v>
      </c>
      <c r="CK223" s="69">
        <v>0</v>
      </c>
      <c r="CL223" s="80">
        <v>0</v>
      </c>
      <c r="CM223" s="80">
        <v>0</v>
      </c>
      <c r="CN223" s="67" t="s">
        <v>776</v>
      </c>
      <c r="CO223" s="67" t="s">
        <v>777</v>
      </c>
      <c r="CP223" s="67" t="s">
        <v>570</v>
      </c>
      <c r="CQ223" s="67" t="s">
        <v>570</v>
      </c>
      <c r="CR223" s="67" t="s">
        <v>570</v>
      </c>
      <c r="CS223" s="67" t="s">
        <v>570</v>
      </c>
      <c r="CT223" s="68">
        <v>45121</v>
      </c>
      <c r="CU223" s="67" t="s">
        <v>825</v>
      </c>
      <c r="CV223" s="67" t="s">
        <v>824</v>
      </c>
      <c r="CW223" s="68" t="s">
        <v>168</v>
      </c>
      <c r="CX223" s="68">
        <v>45022</v>
      </c>
      <c r="CY223" s="67" t="s">
        <v>821</v>
      </c>
      <c r="CZ223" s="67" t="s">
        <v>827</v>
      </c>
      <c r="DA223" s="67" t="s">
        <v>881</v>
      </c>
      <c r="DB223" s="81">
        <v>1042435.8</v>
      </c>
      <c r="DC223" s="67"/>
      <c r="DD223" s="67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</row>
    <row r="224" spans="1:1477" s="69" customFormat="1">
      <c r="B224" s="67" t="s">
        <v>5</v>
      </c>
      <c r="C224" s="67" t="s">
        <v>532</v>
      </c>
      <c r="D224" s="67" t="s">
        <v>885</v>
      </c>
      <c r="E224" s="68">
        <v>44840</v>
      </c>
      <c r="F224" s="67" t="s">
        <v>828</v>
      </c>
      <c r="G224" s="158" t="s">
        <v>827</v>
      </c>
      <c r="H224" s="187">
        <v>2</v>
      </c>
      <c r="I224" s="69">
        <v>0</v>
      </c>
      <c r="J224" s="69">
        <v>200</v>
      </c>
      <c r="K224" s="69">
        <v>217</v>
      </c>
      <c r="L224" s="69">
        <v>206</v>
      </c>
      <c r="M224" s="186">
        <f t="shared" si="81"/>
        <v>0.94499999999999995</v>
      </c>
      <c r="N224" s="69">
        <f t="shared" si="82"/>
        <v>1</v>
      </c>
      <c r="O224" s="69">
        <v>11</v>
      </c>
      <c r="P224" s="69">
        <v>0</v>
      </c>
      <c r="Q224" s="69">
        <v>0</v>
      </c>
      <c r="R224" s="69">
        <v>17</v>
      </c>
      <c r="S224" s="69">
        <v>0</v>
      </c>
      <c r="T224" s="190">
        <v>779455</v>
      </c>
      <c r="U224" s="190">
        <v>29484</v>
      </c>
      <c r="V224" s="190">
        <v>749971</v>
      </c>
      <c r="W224" s="190">
        <v>779455</v>
      </c>
      <c r="X224" s="190">
        <v>733765</v>
      </c>
      <c r="Y224" s="190">
        <v>0</v>
      </c>
      <c r="Z224" s="190">
        <v>0</v>
      </c>
      <c r="AA224" s="190">
        <v>0</v>
      </c>
      <c r="AB224" s="190">
        <v>733765</v>
      </c>
      <c r="AC224" s="190">
        <v>733765</v>
      </c>
      <c r="AD224" s="186">
        <f t="shared" si="83"/>
        <v>0.97839116445835905</v>
      </c>
      <c r="AE224" s="69">
        <f t="shared" si="84"/>
        <v>1</v>
      </c>
      <c r="AF224" s="190">
        <v>0</v>
      </c>
      <c r="AG224" s="190">
        <v>0</v>
      </c>
      <c r="AH224" s="69">
        <v>8</v>
      </c>
      <c r="AI224" s="69">
        <v>9</v>
      </c>
      <c r="AJ224" s="69">
        <v>0</v>
      </c>
      <c r="AK224" s="69">
        <v>0</v>
      </c>
      <c r="AL224" s="80">
        <v>0</v>
      </c>
      <c r="AM224" s="80">
        <v>0</v>
      </c>
      <c r="AN224" s="69">
        <v>0</v>
      </c>
      <c r="AO224" s="69">
        <v>0</v>
      </c>
      <c r="AP224" s="80">
        <v>0</v>
      </c>
      <c r="AQ224" s="80">
        <v>0</v>
      </c>
      <c r="AR224" s="69">
        <v>0</v>
      </c>
      <c r="AS224" s="69">
        <v>0</v>
      </c>
      <c r="AT224" s="80">
        <v>0</v>
      </c>
      <c r="AU224" s="80">
        <v>0</v>
      </c>
      <c r="AV224" s="69">
        <v>0</v>
      </c>
      <c r="AW224" s="69">
        <v>0</v>
      </c>
      <c r="AX224" s="80">
        <v>0</v>
      </c>
      <c r="AY224" s="80">
        <v>0</v>
      </c>
      <c r="AZ224" s="69">
        <v>0</v>
      </c>
      <c r="BA224" s="69">
        <v>0</v>
      </c>
      <c r="BB224" s="80">
        <v>0</v>
      </c>
      <c r="BC224" s="80">
        <v>0</v>
      </c>
      <c r="BD224" s="69">
        <v>0</v>
      </c>
      <c r="BE224" s="69">
        <v>0</v>
      </c>
      <c r="BF224" s="80">
        <v>7444</v>
      </c>
      <c r="BG224" s="80">
        <v>0</v>
      </c>
      <c r="BH224" s="69">
        <v>0</v>
      </c>
      <c r="BI224" s="69">
        <v>0</v>
      </c>
      <c r="BJ224" s="80">
        <v>0</v>
      </c>
      <c r="BK224" s="80">
        <v>0</v>
      </c>
      <c r="BL224" s="69">
        <v>0</v>
      </c>
      <c r="BM224" s="69">
        <v>0</v>
      </c>
      <c r="BN224" s="80">
        <v>0</v>
      </c>
      <c r="BO224" s="80">
        <v>0</v>
      </c>
      <c r="BP224" s="69">
        <v>0</v>
      </c>
      <c r="BQ224" s="69">
        <v>0</v>
      </c>
      <c r="BR224" s="80">
        <v>0</v>
      </c>
      <c r="BS224" s="80">
        <v>0</v>
      </c>
      <c r="BT224" s="69">
        <v>0</v>
      </c>
      <c r="BU224" s="69">
        <v>0</v>
      </c>
      <c r="BV224" s="80">
        <v>0</v>
      </c>
      <c r="BW224" s="80">
        <v>0</v>
      </c>
      <c r="BX224" s="69">
        <v>0</v>
      </c>
      <c r="BY224" s="69">
        <v>0</v>
      </c>
      <c r="BZ224" s="80">
        <v>0</v>
      </c>
      <c r="CA224" s="80">
        <v>0</v>
      </c>
      <c r="CB224" s="69">
        <v>0</v>
      </c>
      <c r="CC224" s="69">
        <v>0</v>
      </c>
      <c r="CD224" s="80">
        <v>0</v>
      </c>
      <c r="CE224" s="80">
        <v>0</v>
      </c>
      <c r="CF224" s="69">
        <v>0</v>
      </c>
      <c r="CG224" s="69">
        <v>0</v>
      </c>
      <c r="CH224" s="80">
        <v>0</v>
      </c>
      <c r="CI224" s="80">
        <v>0</v>
      </c>
      <c r="CJ224" s="69">
        <v>0</v>
      </c>
      <c r="CK224" s="69">
        <v>0</v>
      </c>
      <c r="CL224" s="80">
        <v>7444</v>
      </c>
      <c r="CM224" s="80">
        <v>0</v>
      </c>
      <c r="CN224" s="67" t="s">
        <v>778</v>
      </c>
      <c r="CO224" s="67" t="s">
        <v>779</v>
      </c>
      <c r="CP224" s="67" t="s">
        <v>570</v>
      </c>
      <c r="CQ224" s="67" t="s">
        <v>570</v>
      </c>
      <c r="CR224" s="67" t="s">
        <v>570</v>
      </c>
      <c r="CS224" s="67" t="s">
        <v>570</v>
      </c>
      <c r="CT224" s="68">
        <v>45300</v>
      </c>
      <c r="CU224" s="67" t="s">
        <v>823</v>
      </c>
      <c r="CV224" s="67" t="s">
        <v>824</v>
      </c>
      <c r="CW224" s="68" t="s">
        <v>168</v>
      </c>
      <c r="CX224" s="68">
        <v>45273</v>
      </c>
      <c r="CY224" s="67" t="s">
        <v>828</v>
      </c>
      <c r="CZ224" s="67" t="s">
        <v>824</v>
      </c>
      <c r="DA224" s="67" t="s">
        <v>882</v>
      </c>
      <c r="DB224" s="81">
        <v>612148</v>
      </c>
      <c r="DC224" s="67"/>
      <c r="DD224" s="67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</row>
    <row r="225" spans="1:1477" s="69" customFormat="1">
      <c r="B225" s="67" t="s">
        <v>5</v>
      </c>
      <c r="C225" s="67" t="s">
        <v>533</v>
      </c>
      <c r="D225" s="67" t="s">
        <v>534</v>
      </c>
      <c r="E225" s="68">
        <v>44882</v>
      </c>
      <c r="F225" s="67" t="s">
        <v>828</v>
      </c>
      <c r="G225" s="158" t="s">
        <v>827</v>
      </c>
      <c r="H225" s="187">
        <v>1</v>
      </c>
      <c r="I225" s="69">
        <v>0</v>
      </c>
      <c r="J225" s="69">
        <v>380</v>
      </c>
      <c r="K225" s="69">
        <v>414</v>
      </c>
      <c r="L225" s="69">
        <v>307</v>
      </c>
      <c r="M225" s="186">
        <f t="shared" si="81"/>
        <v>0.71842105263157896</v>
      </c>
      <c r="N225" s="69">
        <f t="shared" si="82"/>
        <v>1</v>
      </c>
      <c r="O225" s="69">
        <v>107</v>
      </c>
      <c r="P225" s="69">
        <v>0</v>
      </c>
      <c r="Q225" s="69">
        <v>0</v>
      </c>
      <c r="R225" s="69">
        <v>34</v>
      </c>
      <c r="S225" s="69">
        <v>0</v>
      </c>
      <c r="T225" s="190">
        <v>1446162</v>
      </c>
      <c r="U225" s="190">
        <v>50000</v>
      </c>
      <c r="V225" s="190">
        <v>1396162</v>
      </c>
      <c r="W225" s="190">
        <v>1446162</v>
      </c>
      <c r="X225" s="190">
        <v>1381923</v>
      </c>
      <c r="Y225" s="190">
        <v>0</v>
      </c>
      <c r="Z225" s="190">
        <v>0</v>
      </c>
      <c r="AA225" s="190">
        <v>0</v>
      </c>
      <c r="AB225" s="190">
        <v>1381923</v>
      </c>
      <c r="AC225" s="190">
        <v>1381923</v>
      </c>
      <c r="AD225" s="186">
        <f t="shared" si="83"/>
        <v>0.98980132678013011</v>
      </c>
      <c r="AE225" s="69">
        <f t="shared" si="84"/>
        <v>1</v>
      </c>
      <c r="AF225" s="190">
        <v>0</v>
      </c>
      <c r="AG225" s="190">
        <v>0</v>
      </c>
      <c r="AH225" s="69">
        <v>9</v>
      </c>
      <c r="AI225" s="69">
        <v>25</v>
      </c>
      <c r="AJ225" s="69">
        <v>0</v>
      </c>
      <c r="AK225" s="69">
        <v>0</v>
      </c>
      <c r="AL225" s="80">
        <v>0</v>
      </c>
      <c r="AM225" s="80">
        <v>0</v>
      </c>
      <c r="AN225" s="69">
        <v>0</v>
      </c>
      <c r="AO225" s="69">
        <v>0</v>
      </c>
      <c r="AP225" s="80">
        <v>0</v>
      </c>
      <c r="AQ225" s="80">
        <v>0</v>
      </c>
      <c r="AR225" s="69">
        <v>0</v>
      </c>
      <c r="AS225" s="69">
        <v>0</v>
      </c>
      <c r="AT225" s="80">
        <v>0</v>
      </c>
      <c r="AU225" s="80">
        <v>0</v>
      </c>
      <c r="AV225" s="69">
        <v>0</v>
      </c>
      <c r="AW225" s="69">
        <v>0</v>
      </c>
      <c r="AX225" s="80">
        <v>0</v>
      </c>
      <c r="AY225" s="80">
        <v>0</v>
      </c>
      <c r="AZ225" s="69">
        <v>0</v>
      </c>
      <c r="BA225" s="69">
        <v>0</v>
      </c>
      <c r="BB225" s="80">
        <v>0</v>
      </c>
      <c r="BC225" s="80">
        <v>0</v>
      </c>
      <c r="BD225" s="69">
        <v>0</v>
      </c>
      <c r="BE225" s="69">
        <v>0</v>
      </c>
      <c r="BF225" s="80">
        <v>41448</v>
      </c>
      <c r="BG225" s="80">
        <v>0</v>
      </c>
      <c r="BH225" s="69">
        <v>0</v>
      </c>
      <c r="BI225" s="69">
        <v>0</v>
      </c>
      <c r="BJ225" s="80">
        <v>0</v>
      </c>
      <c r="BK225" s="80">
        <v>0</v>
      </c>
      <c r="BL225" s="69">
        <v>0</v>
      </c>
      <c r="BM225" s="69">
        <v>0</v>
      </c>
      <c r="BN225" s="80">
        <v>0</v>
      </c>
      <c r="BO225" s="80">
        <v>0</v>
      </c>
      <c r="BP225" s="69">
        <v>0</v>
      </c>
      <c r="BQ225" s="69">
        <v>0</v>
      </c>
      <c r="BR225" s="80">
        <v>0</v>
      </c>
      <c r="BS225" s="80">
        <v>0</v>
      </c>
      <c r="BT225" s="69">
        <v>0</v>
      </c>
      <c r="BU225" s="69">
        <v>0</v>
      </c>
      <c r="BV225" s="80">
        <v>0</v>
      </c>
      <c r="BW225" s="80">
        <v>0</v>
      </c>
      <c r="BX225" s="69">
        <v>0</v>
      </c>
      <c r="BY225" s="69">
        <v>0</v>
      </c>
      <c r="BZ225" s="80">
        <v>0</v>
      </c>
      <c r="CA225" s="80">
        <v>0</v>
      </c>
      <c r="CB225" s="69">
        <v>0</v>
      </c>
      <c r="CC225" s="69">
        <v>0</v>
      </c>
      <c r="CD225" s="80">
        <v>0</v>
      </c>
      <c r="CE225" s="80">
        <v>0</v>
      </c>
      <c r="CF225" s="69">
        <v>0</v>
      </c>
      <c r="CG225" s="69">
        <v>0</v>
      </c>
      <c r="CH225" s="80">
        <v>0</v>
      </c>
      <c r="CI225" s="80">
        <v>0</v>
      </c>
      <c r="CJ225" s="69">
        <v>0</v>
      </c>
      <c r="CK225" s="69">
        <v>0</v>
      </c>
      <c r="CL225" s="80">
        <v>41448</v>
      </c>
      <c r="CM225" s="80">
        <v>0</v>
      </c>
      <c r="CN225" s="67" t="s">
        <v>620</v>
      </c>
      <c r="CO225" s="67" t="s">
        <v>621</v>
      </c>
      <c r="CP225" s="67" t="s">
        <v>570</v>
      </c>
      <c r="CQ225" s="67" t="s">
        <v>570</v>
      </c>
      <c r="CR225" s="67" t="s">
        <v>570</v>
      </c>
      <c r="CS225" s="67" t="s">
        <v>570</v>
      </c>
      <c r="CT225" s="68">
        <v>45366</v>
      </c>
      <c r="CU225" s="67" t="s">
        <v>823</v>
      </c>
      <c r="CV225" s="67" t="s">
        <v>824</v>
      </c>
      <c r="CW225" s="68" t="s">
        <v>168</v>
      </c>
      <c r="CX225" s="68">
        <v>45330</v>
      </c>
      <c r="CY225" s="67" t="s">
        <v>823</v>
      </c>
      <c r="CZ225" s="67" t="s">
        <v>824</v>
      </c>
      <c r="DA225" s="67" t="s">
        <v>882</v>
      </c>
      <c r="DB225" s="81">
        <v>2588372.7999999998</v>
      </c>
      <c r="DC225" s="67"/>
      <c r="DD225" s="67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</row>
    <row r="226" spans="1:1477" s="98" customFormat="1" ht="12" thickBot="1">
      <c r="A226" s="134"/>
      <c r="B226" s="99"/>
      <c r="C226" s="99"/>
      <c r="D226" s="99"/>
      <c r="E226" s="197"/>
      <c r="F226" s="99"/>
      <c r="G226" s="99"/>
      <c r="H226" s="198"/>
      <c r="T226" s="100"/>
      <c r="U226" s="100"/>
      <c r="V226" s="100"/>
      <c r="W226" s="100"/>
      <c r="X226" s="100"/>
      <c r="Y226" s="193"/>
      <c r="Z226" s="193"/>
      <c r="AA226" s="193"/>
      <c r="AB226" s="193"/>
      <c r="AC226" s="193"/>
      <c r="AF226" s="193"/>
      <c r="AG226" s="193"/>
      <c r="AL226" s="100"/>
      <c r="AM226" s="100"/>
      <c r="AP226" s="100"/>
      <c r="AQ226" s="100"/>
      <c r="AT226" s="100"/>
      <c r="AU226" s="100"/>
      <c r="AX226" s="100"/>
      <c r="AY226" s="100"/>
      <c r="BB226" s="100"/>
      <c r="BC226" s="100"/>
      <c r="BF226" s="100"/>
      <c r="BG226" s="100"/>
      <c r="BJ226" s="100"/>
      <c r="BK226" s="100"/>
      <c r="BN226" s="100"/>
      <c r="BO226" s="100"/>
      <c r="BR226" s="100"/>
      <c r="BS226" s="100"/>
      <c r="BV226" s="100"/>
      <c r="BW226" s="100"/>
      <c r="BZ226" s="100"/>
      <c r="CA226" s="100"/>
      <c r="CD226" s="100"/>
      <c r="CE226" s="100"/>
      <c r="CH226" s="100"/>
      <c r="CI226" s="100"/>
      <c r="CL226" s="100"/>
      <c r="CM226" s="100"/>
      <c r="CN226" s="99"/>
      <c r="CO226" s="99"/>
      <c r="CP226" s="99"/>
      <c r="CQ226" s="99"/>
      <c r="CR226" s="99"/>
      <c r="CS226" s="99"/>
      <c r="CT226" s="197"/>
      <c r="CU226" s="99"/>
      <c r="CV226" s="99"/>
      <c r="CW226" s="197"/>
      <c r="CX226" s="197"/>
      <c r="CY226" s="99"/>
      <c r="CZ226" s="99"/>
      <c r="DB226" s="101"/>
      <c r="DC226" s="99"/>
      <c r="DD226" s="212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</row>
    <row r="227" spans="1:1477" s="6" customFormat="1" ht="24" customHeight="1" thickTop="1" thickBot="1">
      <c r="A227" s="135"/>
      <c r="B227" s="257" t="s">
        <v>908</v>
      </c>
      <c r="C227" s="258"/>
      <c r="D227" s="259"/>
      <c r="E227" s="91"/>
      <c r="F227" s="92"/>
      <c r="G227" s="159">
        <f>IF(B219="","",ROWS(B219:B226)-1)</f>
        <v>7</v>
      </c>
      <c r="H227" s="93">
        <f>SUM(H219:H226)</f>
        <v>12</v>
      </c>
      <c r="I227" s="93">
        <f>SUM(I219:I226)</f>
        <v>18</v>
      </c>
      <c r="J227" s="93">
        <f>SUM(J219:J226)</f>
        <v>2400</v>
      </c>
      <c r="K227" s="93">
        <f>SUM(K219:K226)</f>
        <v>2885</v>
      </c>
      <c r="L227" s="93">
        <f>SUM(L219:L226)</f>
        <v>2515</v>
      </c>
      <c r="M227" s="142">
        <f>IF(G227="",0,N227/G227)</f>
        <v>1</v>
      </c>
      <c r="N227" s="93">
        <f t="shared" ref="N227:AC227" si="85">SUM(N219:N226)</f>
        <v>7</v>
      </c>
      <c r="O227" s="93">
        <f t="shared" si="85"/>
        <v>370</v>
      </c>
      <c r="P227" s="94">
        <f t="shared" si="85"/>
        <v>0</v>
      </c>
      <c r="Q227" s="94">
        <f t="shared" si="85"/>
        <v>0</v>
      </c>
      <c r="R227" s="93">
        <f t="shared" si="85"/>
        <v>475</v>
      </c>
      <c r="S227" s="93">
        <f t="shared" si="85"/>
        <v>10</v>
      </c>
      <c r="T227" s="95">
        <f t="shared" si="85"/>
        <v>20071153</v>
      </c>
      <c r="U227" s="95">
        <f t="shared" si="85"/>
        <v>388522</v>
      </c>
      <c r="V227" s="95">
        <f t="shared" si="85"/>
        <v>19682631</v>
      </c>
      <c r="W227" s="95">
        <f t="shared" si="85"/>
        <v>20314056</v>
      </c>
      <c r="X227" s="95">
        <f t="shared" si="85"/>
        <v>20209585</v>
      </c>
      <c r="Y227" s="95">
        <f t="shared" si="85"/>
        <v>0</v>
      </c>
      <c r="Z227" s="95">
        <f t="shared" si="85"/>
        <v>180000</v>
      </c>
      <c r="AA227" s="95">
        <f t="shared" si="85"/>
        <v>180000</v>
      </c>
      <c r="AB227" s="95">
        <f t="shared" si="85"/>
        <v>20389585</v>
      </c>
      <c r="AC227" s="95">
        <f t="shared" si="85"/>
        <v>20257630</v>
      </c>
      <c r="AD227" s="142">
        <f>IF(G227="",0,AE227/G227)</f>
        <v>1</v>
      </c>
      <c r="AE227" s="147">
        <f t="shared" ref="AE227:CM227" si="86">SUM(AE219:AE226)</f>
        <v>7</v>
      </c>
      <c r="AF227" s="95">
        <f t="shared" si="86"/>
        <v>-5474</v>
      </c>
      <c r="AG227" s="95">
        <f t="shared" si="86"/>
        <v>242902</v>
      </c>
      <c r="AH227" s="96">
        <f t="shared" si="86"/>
        <v>283</v>
      </c>
      <c r="AI227" s="96">
        <f t="shared" si="86"/>
        <v>137</v>
      </c>
      <c r="AJ227" s="96">
        <f t="shared" si="86"/>
        <v>0</v>
      </c>
      <c r="AK227" s="96">
        <f t="shared" si="86"/>
        <v>10</v>
      </c>
      <c r="AL227" s="95">
        <f t="shared" si="86"/>
        <v>60746</v>
      </c>
      <c r="AM227" s="95">
        <f t="shared" si="86"/>
        <v>0</v>
      </c>
      <c r="AN227" s="96">
        <f t="shared" si="86"/>
        <v>0</v>
      </c>
      <c r="AO227" s="96">
        <f t="shared" si="86"/>
        <v>0</v>
      </c>
      <c r="AP227" s="95">
        <f t="shared" si="86"/>
        <v>77490</v>
      </c>
      <c r="AQ227" s="95">
        <f t="shared" si="86"/>
        <v>0</v>
      </c>
      <c r="AR227" s="96">
        <f t="shared" si="86"/>
        <v>0</v>
      </c>
      <c r="AS227" s="96">
        <f t="shared" si="86"/>
        <v>0</v>
      </c>
      <c r="AT227" s="95">
        <f t="shared" si="86"/>
        <v>0</v>
      </c>
      <c r="AU227" s="95">
        <f t="shared" si="86"/>
        <v>0</v>
      </c>
      <c r="AV227" s="96">
        <f t="shared" si="86"/>
        <v>0</v>
      </c>
      <c r="AW227" s="96">
        <f t="shared" si="86"/>
        <v>0</v>
      </c>
      <c r="AX227" s="95">
        <f t="shared" si="86"/>
        <v>0</v>
      </c>
      <c r="AY227" s="95">
        <f t="shared" si="86"/>
        <v>0</v>
      </c>
      <c r="AZ227" s="96">
        <f t="shared" si="86"/>
        <v>0</v>
      </c>
      <c r="BA227" s="96">
        <f t="shared" si="86"/>
        <v>0</v>
      </c>
      <c r="BB227" s="95">
        <f t="shared" si="86"/>
        <v>0</v>
      </c>
      <c r="BC227" s="95">
        <f t="shared" si="86"/>
        <v>0</v>
      </c>
      <c r="BD227" s="96">
        <f t="shared" si="86"/>
        <v>0</v>
      </c>
      <c r="BE227" s="96">
        <f t="shared" si="86"/>
        <v>0</v>
      </c>
      <c r="BF227" s="95">
        <f t="shared" si="86"/>
        <v>385206</v>
      </c>
      <c r="BG227" s="95">
        <f t="shared" si="86"/>
        <v>0</v>
      </c>
      <c r="BH227" s="96">
        <f t="shared" si="86"/>
        <v>55</v>
      </c>
      <c r="BI227" s="96">
        <f t="shared" si="86"/>
        <v>0</v>
      </c>
      <c r="BJ227" s="95">
        <f t="shared" si="86"/>
        <v>0</v>
      </c>
      <c r="BK227" s="95">
        <f t="shared" si="86"/>
        <v>0</v>
      </c>
      <c r="BL227" s="96">
        <f t="shared" si="86"/>
        <v>0</v>
      </c>
      <c r="BM227" s="96">
        <f t="shared" si="86"/>
        <v>0</v>
      </c>
      <c r="BN227" s="95">
        <f t="shared" si="86"/>
        <v>0</v>
      </c>
      <c r="BO227" s="95">
        <f t="shared" si="86"/>
        <v>0</v>
      </c>
      <c r="BP227" s="96">
        <f t="shared" si="86"/>
        <v>0</v>
      </c>
      <c r="BQ227" s="96">
        <f t="shared" si="86"/>
        <v>0</v>
      </c>
      <c r="BR227" s="95">
        <f t="shared" si="86"/>
        <v>24258</v>
      </c>
      <c r="BS227" s="95">
        <f t="shared" si="86"/>
        <v>0</v>
      </c>
      <c r="BT227" s="96">
        <f t="shared" si="86"/>
        <v>0</v>
      </c>
      <c r="BU227" s="96">
        <f t="shared" si="86"/>
        <v>0</v>
      </c>
      <c r="BV227" s="95">
        <f t="shared" si="86"/>
        <v>0</v>
      </c>
      <c r="BW227" s="95">
        <f t="shared" si="86"/>
        <v>0</v>
      </c>
      <c r="BX227" s="96">
        <f t="shared" si="86"/>
        <v>0</v>
      </c>
      <c r="BY227" s="96">
        <f t="shared" si="86"/>
        <v>0</v>
      </c>
      <c r="BZ227" s="95">
        <f t="shared" si="86"/>
        <v>0</v>
      </c>
      <c r="CA227" s="95">
        <f t="shared" si="86"/>
        <v>0</v>
      </c>
      <c r="CB227" s="96">
        <f t="shared" si="86"/>
        <v>0</v>
      </c>
      <c r="CC227" s="96">
        <f t="shared" si="86"/>
        <v>0</v>
      </c>
      <c r="CD227" s="95">
        <f t="shared" si="86"/>
        <v>0</v>
      </c>
      <c r="CE227" s="95">
        <f t="shared" si="86"/>
        <v>0</v>
      </c>
      <c r="CF227" s="96">
        <f t="shared" si="86"/>
        <v>0</v>
      </c>
      <c r="CG227" s="96">
        <f t="shared" si="86"/>
        <v>0</v>
      </c>
      <c r="CH227" s="95">
        <f t="shared" si="86"/>
        <v>-272957</v>
      </c>
      <c r="CI227" s="95">
        <f t="shared" si="86"/>
        <v>0</v>
      </c>
      <c r="CJ227" s="96">
        <f t="shared" si="86"/>
        <v>55</v>
      </c>
      <c r="CK227" s="96">
        <f t="shared" si="86"/>
        <v>10</v>
      </c>
      <c r="CL227" s="95">
        <f t="shared" si="86"/>
        <v>274745</v>
      </c>
      <c r="CM227" s="95">
        <f t="shared" si="86"/>
        <v>0</v>
      </c>
      <c r="CN227" s="97"/>
      <c r="CO227" s="97"/>
      <c r="CP227" s="97"/>
      <c r="CQ227" s="97"/>
      <c r="CR227" s="97"/>
      <c r="CS227" s="97"/>
      <c r="CT227" s="91"/>
      <c r="CU227" s="92"/>
      <c r="CV227" s="92"/>
      <c r="CW227" s="91"/>
      <c r="CX227" s="91"/>
      <c r="CY227" s="92"/>
      <c r="CZ227" s="92"/>
      <c r="DA227" s="92"/>
      <c r="DB227" s="95"/>
      <c r="DC227" s="97"/>
      <c r="DD227" s="15"/>
    </row>
    <row r="228" spans="1:1477" s="6" customFormat="1" ht="24" customHeight="1" thickTop="1">
      <c r="B228" s="260" t="s">
        <v>37</v>
      </c>
      <c r="C228" s="261"/>
      <c r="D228" s="262"/>
      <c r="E228" s="110"/>
      <c r="F228" s="111"/>
      <c r="G228" s="112">
        <f t="shared" ref="G228:L228" si="87">SUM(G227,G218)</f>
        <v>19</v>
      </c>
      <c r="H228" s="112">
        <f t="shared" si="87"/>
        <v>47</v>
      </c>
      <c r="I228" s="112">
        <f t="shared" si="87"/>
        <v>46</v>
      </c>
      <c r="J228" s="112">
        <f t="shared" si="87"/>
        <v>6198</v>
      </c>
      <c r="K228" s="112">
        <f t="shared" si="87"/>
        <v>7294</v>
      </c>
      <c r="L228" s="112">
        <f t="shared" si="87"/>
        <v>6305</v>
      </c>
      <c r="M228" s="142">
        <f>IF(G228=0,0,N228/G228)</f>
        <v>1</v>
      </c>
      <c r="N228" s="112">
        <f t="shared" ref="N228:AC228" si="88">SUM(N227,N218)</f>
        <v>19</v>
      </c>
      <c r="O228" s="112">
        <f t="shared" si="88"/>
        <v>989</v>
      </c>
      <c r="P228" s="113">
        <f t="shared" si="88"/>
        <v>0</v>
      </c>
      <c r="Q228" s="113">
        <f t="shared" si="88"/>
        <v>0</v>
      </c>
      <c r="R228" s="112">
        <f t="shared" si="88"/>
        <v>1086</v>
      </c>
      <c r="S228" s="112">
        <f t="shared" si="88"/>
        <v>10</v>
      </c>
      <c r="T228" s="114">
        <f t="shared" si="88"/>
        <v>98591441</v>
      </c>
      <c r="U228" s="114">
        <f t="shared" si="88"/>
        <v>1083987</v>
      </c>
      <c r="V228" s="114">
        <f t="shared" si="88"/>
        <v>97507454</v>
      </c>
      <c r="W228" s="114">
        <f t="shared" si="88"/>
        <v>99917273</v>
      </c>
      <c r="X228" s="114">
        <f t="shared" si="88"/>
        <v>98625891</v>
      </c>
      <c r="Y228" s="114">
        <f t="shared" si="88"/>
        <v>-1</v>
      </c>
      <c r="Z228" s="114">
        <f t="shared" si="88"/>
        <v>5709010</v>
      </c>
      <c r="AA228" s="114">
        <f t="shared" si="88"/>
        <v>5709009</v>
      </c>
      <c r="AB228" s="114">
        <f t="shared" si="88"/>
        <v>104334900</v>
      </c>
      <c r="AC228" s="114">
        <f t="shared" si="88"/>
        <v>100663964</v>
      </c>
      <c r="AD228" s="142">
        <f>IF(G228=0,0,AE228/G228)</f>
        <v>1</v>
      </c>
      <c r="AE228" s="144">
        <f t="shared" ref="AE228:CM228" si="89">SUM(AE227,AE218)</f>
        <v>19</v>
      </c>
      <c r="AF228" s="114">
        <f t="shared" si="89"/>
        <v>-3462281</v>
      </c>
      <c r="AG228" s="114">
        <f t="shared" si="89"/>
        <v>1325830</v>
      </c>
      <c r="AH228" s="115">
        <f t="shared" si="89"/>
        <v>619</v>
      </c>
      <c r="AI228" s="115">
        <f t="shared" si="89"/>
        <v>354</v>
      </c>
      <c r="AJ228" s="115">
        <f t="shared" si="89"/>
        <v>15</v>
      </c>
      <c r="AK228" s="115">
        <f t="shared" si="89"/>
        <v>10</v>
      </c>
      <c r="AL228" s="114">
        <f t="shared" si="89"/>
        <v>406217</v>
      </c>
      <c r="AM228" s="114">
        <f t="shared" si="89"/>
        <v>0</v>
      </c>
      <c r="AN228" s="115">
        <f t="shared" si="89"/>
        <v>43</v>
      </c>
      <c r="AO228" s="115">
        <f t="shared" si="89"/>
        <v>0</v>
      </c>
      <c r="AP228" s="114">
        <f t="shared" si="89"/>
        <v>345015</v>
      </c>
      <c r="AQ228" s="114">
        <f t="shared" si="89"/>
        <v>12524</v>
      </c>
      <c r="AR228" s="115">
        <f t="shared" si="89"/>
        <v>0</v>
      </c>
      <c r="AS228" s="115">
        <f t="shared" si="89"/>
        <v>0</v>
      </c>
      <c r="AT228" s="114">
        <f t="shared" si="89"/>
        <v>0</v>
      </c>
      <c r="AU228" s="114">
        <f t="shared" si="89"/>
        <v>0</v>
      </c>
      <c r="AV228" s="115">
        <f t="shared" si="89"/>
        <v>0</v>
      </c>
      <c r="AW228" s="115">
        <f t="shared" si="89"/>
        <v>0</v>
      </c>
      <c r="AX228" s="114">
        <f t="shared" si="89"/>
        <v>0</v>
      </c>
      <c r="AY228" s="114">
        <f t="shared" si="89"/>
        <v>0</v>
      </c>
      <c r="AZ228" s="115">
        <f t="shared" si="89"/>
        <v>0</v>
      </c>
      <c r="BA228" s="115">
        <f t="shared" si="89"/>
        <v>0</v>
      </c>
      <c r="BB228" s="114">
        <f t="shared" si="89"/>
        <v>0</v>
      </c>
      <c r="BC228" s="114">
        <f t="shared" si="89"/>
        <v>0</v>
      </c>
      <c r="BD228" s="115">
        <f t="shared" si="89"/>
        <v>0</v>
      </c>
      <c r="BE228" s="115">
        <f t="shared" si="89"/>
        <v>0</v>
      </c>
      <c r="BF228" s="114">
        <f t="shared" si="89"/>
        <v>493777</v>
      </c>
      <c r="BG228" s="114">
        <f t="shared" si="89"/>
        <v>0</v>
      </c>
      <c r="BH228" s="115">
        <f t="shared" si="89"/>
        <v>55</v>
      </c>
      <c r="BI228" s="115">
        <f t="shared" si="89"/>
        <v>0</v>
      </c>
      <c r="BJ228" s="114">
        <f t="shared" si="89"/>
        <v>50894</v>
      </c>
      <c r="BK228" s="114">
        <f t="shared" si="89"/>
        <v>0</v>
      </c>
      <c r="BL228" s="115">
        <f t="shared" si="89"/>
        <v>0</v>
      </c>
      <c r="BM228" s="115">
        <f t="shared" si="89"/>
        <v>0</v>
      </c>
      <c r="BN228" s="114">
        <f t="shared" si="89"/>
        <v>0</v>
      </c>
      <c r="BO228" s="114">
        <f t="shared" si="89"/>
        <v>0</v>
      </c>
      <c r="BP228" s="115">
        <f t="shared" si="89"/>
        <v>0</v>
      </c>
      <c r="BQ228" s="115">
        <f t="shared" si="89"/>
        <v>0</v>
      </c>
      <c r="BR228" s="114">
        <f t="shared" si="89"/>
        <v>114476</v>
      </c>
      <c r="BS228" s="114">
        <f t="shared" si="89"/>
        <v>0</v>
      </c>
      <c r="BT228" s="115">
        <f t="shared" si="89"/>
        <v>0</v>
      </c>
      <c r="BU228" s="115">
        <f t="shared" si="89"/>
        <v>0</v>
      </c>
      <c r="BV228" s="114">
        <f t="shared" si="89"/>
        <v>0</v>
      </c>
      <c r="BW228" s="114">
        <f t="shared" si="89"/>
        <v>0</v>
      </c>
      <c r="BX228" s="115">
        <f t="shared" si="89"/>
        <v>0</v>
      </c>
      <c r="BY228" s="115">
        <f t="shared" si="89"/>
        <v>0</v>
      </c>
      <c r="BZ228" s="114">
        <f t="shared" si="89"/>
        <v>0</v>
      </c>
      <c r="CA228" s="114">
        <f t="shared" si="89"/>
        <v>0</v>
      </c>
      <c r="CB228" s="115">
        <f t="shared" si="89"/>
        <v>0</v>
      </c>
      <c r="CC228" s="115">
        <f t="shared" si="89"/>
        <v>0</v>
      </c>
      <c r="CD228" s="114">
        <f t="shared" si="89"/>
        <v>0</v>
      </c>
      <c r="CE228" s="114">
        <f t="shared" si="89"/>
        <v>0</v>
      </c>
      <c r="CF228" s="115">
        <f t="shared" si="89"/>
        <v>0</v>
      </c>
      <c r="CG228" s="115">
        <f t="shared" si="89"/>
        <v>0</v>
      </c>
      <c r="CH228" s="114">
        <f t="shared" si="89"/>
        <v>-272957</v>
      </c>
      <c r="CI228" s="114">
        <f t="shared" si="89"/>
        <v>0</v>
      </c>
      <c r="CJ228" s="115">
        <f t="shared" si="89"/>
        <v>113</v>
      </c>
      <c r="CK228" s="115">
        <f t="shared" si="89"/>
        <v>10</v>
      </c>
      <c r="CL228" s="114">
        <f t="shared" si="89"/>
        <v>1137423</v>
      </c>
      <c r="CM228" s="114">
        <f t="shared" si="89"/>
        <v>12524</v>
      </c>
      <c r="CN228" s="116"/>
      <c r="CO228" s="116"/>
      <c r="CP228" s="116"/>
      <c r="CQ228" s="116"/>
      <c r="CR228" s="116"/>
      <c r="CS228" s="116"/>
      <c r="CT228" s="110"/>
      <c r="CU228" s="111"/>
      <c r="CV228" s="111"/>
      <c r="CW228" s="110"/>
      <c r="CX228" s="110"/>
      <c r="CY228" s="111"/>
      <c r="CZ228" s="111"/>
      <c r="DA228" s="111"/>
      <c r="DB228" s="114"/>
      <c r="DC228" s="116"/>
      <c r="DD228" s="116"/>
    </row>
    <row r="229" spans="1:1477" s="69" customFormat="1">
      <c r="B229" s="67" t="s">
        <v>6</v>
      </c>
      <c r="C229" s="67" t="s">
        <v>423</v>
      </c>
      <c r="D229" s="67" t="s">
        <v>424</v>
      </c>
      <c r="E229" s="68">
        <v>43551</v>
      </c>
      <c r="F229" s="67" t="s">
        <v>823</v>
      </c>
      <c r="G229" s="67" t="s">
        <v>834</v>
      </c>
      <c r="H229" s="187">
        <v>3</v>
      </c>
      <c r="I229" s="69">
        <v>4</v>
      </c>
      <c r="J229" s="69">
        <v>860</v>
      </c>
      <c r="K229" s="69">
        <v>964</v>
      </c>
      <c r="L229" s="69">
        <v>931</v>
      </c>
      <c r="M229" s="186">
        <f>IF(J229 = 0,0,(L229-AH229-AI229)/J229)</f>
        <v>0.96162790697674416</v>
      </c>
      <c r="N229" s="69">
        <f>IF(G229&lt;&gt;"",IF(M229&lt;=1.2,1,0),0)</f>
        <v>1</v>
      </c>
      <c r="O229" s="69">
        <v>33</v>
      </c>
      <c r="P229" s="69">
        <v>0</v>
      </c>
      <c r="Q229" s="69">
        <v>0</v>
      </c>
      <c r="R229" s="69">
        <v>104</v>
      </c>
      <c r="S229" s="69">
        <v>0</v>
      </c>
      <c r="T229" s="190">
        <v>20155312</v>
      </c>
      <c r="U229" s="190">
        <v>406894</v>
      </c>
      <c r="V229" s="190">
        <v>19748419</v>
      </c>
      <c r="W229" s="190">
        <v>20804212</v>
      </c>
      <c r="X229" s="190">
        <v>20013184</v>
      </c>
      <c r="Y229" s="190">
        <v>0</v>
      </c>
      <c r="Z229" s="190">
        <v>0</v>
      </c>
      <c r="AA229" s="190">
        <v>0</v>
      </c>
      <c r="AB229" s="190">
        <v>20013184</v>
      </c>
      <c r="AC229" s="190">
        <v>19790050</v>
      </c>
      <c r="AD229" s="186">
        <f>IF(V229=0,0,AC229/V229)</f>
        <v>1.0021080674863136</v>
      </c>
      <c r="AE229" s="69">
        <f>IF(AD229 &lt;=1.1,1,0)</f>
        <v>1</v>
      </c>
      <c r="AF229" s="190">
        <v>-223135</v>
      </c>
      <c r="AG229" s="190">
        <v>648900</v>
      </c>
      <c r="AH229" s="69">
        <v>54</v>
      </c>
      <c r="AI229" s="69">
        <v>50</v>
      </c>
      <c r="AJ229" s="69">
        <v>0</v>
      </c>
      <c r="AK229" s="69">
        <v>0</v>
      </c>
      <c r="AL229" s="80">
        <v>350213</v>
      </c>
      <c r="AM229" s="80">
        <v>0</v>
      </c>
      <c r="AN229" s="69">
        <v>0</v>
      </c>
      <c r="AO229" s="69">
        <v>0</v>
      </c>
      <c r="AP229" s="80">
        <v>262060</v>
      </c>
      <c r="AQ229" s="80">
        <v>6325</v>
      </c>
      <c r="AR229" s="69">
        <v>0</v>
      </c>
      <c r="AS229" s="69">
        <v>0</v>
      </c>
      <c r="AT229" s="80">
        <v>0</v>
      </c>
      <c r="AU229" s="80">
        <v>0</v>
      </c>
      <c r="AV229" s="69">
        <v>0</v>
      </c>
      <c r="AW229" s="69">
        <v>0</v>
      </c>
      <c r="AX229" s="80">
        <v>0</v>
      </c>
      <c r="AY229" s="80">
        <v>0</v>
      </c>
      <c r="AZ229" s="69">
        <v>0</v>
      </c>
      <c r="BA229" s="69">
        <v>0</v>
      </c>
      <c r="BB229" s="80">
        <v>0</v>
      </c>
      <c r="BC229" s="80">
        <v>0</v>
      </c>
      <c r="BD229" s="69">
        <v>0</v>
      </c>
      <c r="BE229" s="69">
        <v>0</v>
      </c>
      <c r="BF229" s="80">
        <v>0</v>
      </c>
      <c r="BG229" s="80">
        <v>0</v>
      </c>
      <c r="BH229" s="69">
        <v>0</v>
      </c>
      <c r="BI229" s="69">
        <v>0</v>
      </c>
      <c r="BJ229" s="80">
        <v>0</v>
      </c>
      <c r="BK229" s="80">
        <v>0</v>
      </c>
      <c r="BL229" s="69">
        <v>0</v>
      </c>
      <c r="BM229" s="69">
        <v>0</v>
      </c>
      <c r="BN229" s="80">
        <v>0</v>
      </c>
      <c r="BO229" s="80">
        <v>0</v>
      </c>
      <c r="BP229" s="69">
        <v>0</v>
      </c>
      <c r="BQ229" s="69">
        <v>0</v>
      </c>
      <c r="BR229" s="80">
        <v>25706</v>
      </c>
      <c r="BS229" s="80">
        <v>0</v>
      </c>
      <c r="BT229" s="69">
        <v>0</v>
      </c>
      <c r="BU229" s="69">
        <v>0</v>
      </c>
      <c r="BV229" s="80">
        <v>0</v>
      </c>
      <c r="BW229" s="80">
        <v>0</v>
      </c>
      <c r="BX229" s="69">
        <v>0</v>
      </c>
      <c r="BY229" s="69">
        <v>0</v>
      </c>
      <c r="BZ229" s="80">
        <v>0</v>
      </c>
      <c r="CA229" s="80">
        <v>0</v>
      </c>
      <c r="CB229" s="69">
        <v>0</v>
      </c>
      <c r="CC229" s="69">
        <v>0</v>
      </c>
      <c r="CD229" s="80">
        <v>0</v>
      </c>
      <c r="CE229" s="80">
        <v>0</v>
      </c>
      <c r="CF229" s="69">
        <v>0</v>
      </c>
      <c r="CG229" s="69">
        <v>0</v>
      </c>
      <c r="CH229" s="80">
        <v>0</v>
      </c>
      <c r="CI229" s="80">
        <v>0</v>
      </c>
      <c r="CJ229" s="69">
        <v>0</v>
      </c>
      <c r="CK229" s="69">
        <v>0</v>
      </c>
      <c r="CL229" s="80">
        <v>637979</v>
      </c>
      <c r="CM229" s="80">
        <v>6325</v>
      </c>
      <c r="CN229" s="67" t="s">
        <v>630</v>
      </c>
      <c r="CO229" s="67" t="s">
        <v>631</v>
      </c>
      <c r="CP229" s="67" t="s">
        <v>570</v>
      </c>
      <c r="CQ229" s="67" t="s">
        <v>570</v>
      </c>
      <c r="CR229" s="67" t="s">
        <v>570</v>
      </c>
      <c r="CS229" s="67" t="s">
        <v>570</v>
      </c>
      <c r="CT229" s="68">
        <v>45233</v>
      </c>
      <c r="CU229" s="67" t="s">
        <v>828</v>
      </c>
      <c r="CV229" s="67" t="s">
        <v>824</v>
      </c>
      <c r="CW229" s="68" t="s">
        <v>168</v>
      </c>
      <c r="CX229" s="68">
        <v>44663</v>
      </c>
      <c r="CY229" s="67" t="s">
        <v>821</v>
      </c>
      <c r="CZ229" s="67" t="s">
        <v>829</v>
      </c>
      <c r="DA229" s="67" t="s">
        <v>886</v>
      </c>
      <c r="DB229" s="81">
        <v>29301814.469999999</v>
      </c>
      <c r="DD229" s="67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</row>
    <row r="230" spans="1:1477" s="69" customFormat="1">
      <c r="B230" s="67" t="s">
        <v>6</v>
      </c>
      <c r="C230" s="67" t="s">
        <v>425</v>
      </c>
      <c r="D230" s="67" t="s">
        <v>426</v>
      </c>
      <c r="E230" s="68">
        <v>43523</v>
      </c>
      <c r="F230" s="67" t="s">
        <v>823</v>
      </c>
      <c r="G230" s="67" t="s">
        <v>834</v>
      </c>
      <c r="H230" s="187">
        <v>3</v>
      </c>
      <c r="I230" s="69">
        <v>6</v>
      </c>
      <c r="J230" s="69">
        <v>445</v>
      </c>
      <c r="K230" s="69">
        <v>671</v>
      </c>
      <c r="L230" s="69">
        <v>685</v>
      </c>
      <c r="M230" s="186">
        <f t="shared" ref="M230:M237" si="90">IF(J230 = 0,0,(L230-AH230-AI230)/J230)</f>
        <v>1.2831460674157302</v>
      </c>
      <c r="N230" s="69">
        <f t="shared" ref="N230:N237" si="91">IF(G230&lt;&gt;"",IF(M230&lt;=1.2,1,0),0)</f>
        <v>0</v>
      </c>
      <c r="O230" s="69">
        <v>-14</v>
      </c>
      <c r="P230" s="69">
        <v>14</v>
      </c>
      <c r="Q230" s="69">
        <v>0</v>
      </c>
      <c r="R230" s="69">
        <v>114</v>
      </c>
      <c r="S230" s="69">
        <v>112</v>
      </c>
      <c r="T230" s="190">
        <v>9277781</v>
      </c>
      <c r="U230" s="190">
        <v>90000</v>
      </c>
      <c r="V230" s="190">
        <v>9187781</v>
      </c>
      <c r="W230" s="190">
        <v>9481539</v>
      </c>
      <c r="X230" s="190">
        <v>10184938</v>
      </c>
      <c r="Y230" s="190">
        <v>-48258</v>
      </c>
      <c r="Z230" s="190">
        <v>300000</v>
      </c>
      <c r="AA230" s="190">
        <v>251742</v>
      </c>
      <c r="AB230" s="190">
        <v>10436680</v>
      </c>
      <c r="AC230" s="190">
        <v>10081240</v>
      </c>
      <c r="AD230" s="186">
        <f t="shared" ref="AD230:AD237" si="92">IF(V230=0,0,AC230/V230)</f>
        <v>1.0972442638761197</v>
      </c>
      <c r="AE230" s="69">
        <f t="shared" ref="AE230:AE237" si="93">IF(AD230 &lt;=1.1,1,0)</f>
        <v>1</v>
      </c>
      <c r="AF230" s="190">
        <v>-350246</v>
      </c>
      <c r="AG230" s="190">
        <v>203759</v>
      </c>
      <c r="AH230" s="69">
        <v>58</v>
      </c>
      <c r="AI230" s="69">
        <v>56</v>
      </c>
      <c r="AJ230" s="69">
        <v>0</v>
      </c>
      <c r="AK230" s="69">
        <v>21</v>
      </c>
      <c r="AL230" s="80">
        <v>283799</v>
      </c>
      <c r="AM230" s="80">
        <v>0</v>
      </c>
      <c r="AN230" s="69">
        <v>0</v>
      </c>
      <c r="AO230" s="69">
        <v>0</v>
      </c>
      <c r="AP230" s="80">
        <v>16679</v>
      </c>
      <c r="AQ230" s="80">
        <v>10786</v>
      </c>
      <c r="AR230" s="69">
        <v>0</v>
      </c>
      <c r="AS230" s="69">
        <v>0</v>
      </c>
      <c r="AT230" s="80">
        <v>0</v>
      </c>
      <c r="AU230" s="80">
        <v>0</v>
      </c>
      <c r="AV230" s="69">
        <v>0</v>
      </c>
      <c r="AW230" s="69">
        <v>0</v>
      </c>
      <c r="AX230" s="80">
        <v>0</v>
      </c>
      <c r="AY230" s="80">
        <v>0</v>
      </c>
      <c r="AZ230" s="69">
        <v>0</v>
      </c>
      <c r="BA230" s="69">
        <v>0</v>
      </c>
      <c r="BB230" s="80">
        <v>0</v>
      </c>
      <c r="BC230" s="80">
        <v>0</v>
      </c>
      <c r="BD230" s="69">
        <v>0</v>
      </c>
      <c r="BE230" s="69">
        <v>91</v>
      </c>
      <c r="BF230" s="80">
        <v>-96529</v>
      </c>
      <c r="BG230" s="80">
        <v>0</v>
      </c>
      <c r="BH230" s="69">
        <v>0</v>
      </c>
      <c r="BI230" s="69">
        <v>0</v>
      </c>
      <c r="BJ230" s="80">
        <v>12534</v>
      </c>
      <c r="BK230" s="80">
        <v>0</v>
      </c>
      <c r="BL230" s="69">
        <v>0</v>
      </c>
      <c r="BM230" s="69">
        <v>0</v>
      </c>
      <c r="BN230" s="80">
        <v>0</v>
      </c>
      <c r="BO230" s="80">
        <v>0</v>
      </c>
      <c r="BP230" s="69">
        <v>0</v>
      </c>
      <c r="BQ230" s="69">
        <v>0</v>
      </c>
      <c r="BR230" s="80">
        <v>0</v>
      </c>
      <c r="BS230" s="80">
        <v>0</v>
      </c>
      <c r="BT230" s="69">
        <v>0</v>
      </c>
      <c r="BU230" s="69">
        <v>0</v>
      </c>
      <c r="BV230" s="80">
        <v>0</v>
      </c>
      <c r="BW230" s="80">
        <v>0</v>
      </c>
      <c r="BX230" s="69">
        <v>0</v>
      </c>
      <c r="BY230" s="69">
        <v>0</v>
      </c>
      <c r="BZ230" s="80">
        <v>0</v>
      </c>
      <c r="CA230" s="80">
        <v>0</v>
      </c>
      <c r="CB230" s="69">
        <v>0</v>
      </c>
      <c r="CC230" s="69">
        <v>0</v>
      </c>
      <c r="CD230" s="80">
        <v>0</v>
      </c>
      <c r="CE230" s="80">
        <v>0</v>
      </c>
      <c r="CF230" s="69">
        <v>0</v>
      </c>
      <c r="CG230" s="69">
        <v>0</v>
      </c>
      <c r="CH230" s="80">
        <v>0</v>
      </c>
      <c r="CI230" s="80">
        <v>0</v>
      </c>
      <c r="CJ230" s="69">
        <v>0</v>
      </c>
      <c r="CK230" s="69">
        <v>112</v>
      </c>
      <c r="CL230" s="80">
        <v>216484</v>
      </c>
      <c r="CM230" s="80">
        <v>10786</v>
      </c>
      <c r="CN230" s="67" t="s">
        <v>801</v>
      </c>
      <c r="CO230" s="67" t="s">
        <v>802</v>
      </c>
      <c r="CP230" s="67" t="s">
        <v>570</v>
      </c>
      <c r="CQ230" s="67" t="s">
        <v>570</v>
      </c>
      <c r="CR230" s="67" t="s">
        <v>570</v>
      </c>
      <c r="CS230" s="67" t="s">
        <v>570</v>
      </c>
      <c r="CT230" s="68">
        <v>45166</v>
      </c>
      <c r="CU230" s="67" t="s">
        <v>825</v>
      </c>
      <c r="CV230" s="67" t="s">
        <v>824</v>
      </c>
      <c r="CW230" s="68" t="s">
        <v>168</v>
      </c>
      <c r="CX230" s="68">
        <v>44372</v>
      </c>
      <c r="CY230" s="67" t="s">
        <v>821</v>
      </c>
      <c r="CZ230" s="67" t="s">
        <v>822</v>
      </c>
      <c r="DA230" s="67" t="s">
        <v>887</v>
      </c>
      <c r="DB230" s="81">
        <v>9500000</v>
      </c>
      <c r="DC230" s="69" t="s">
        <v>713</v>
      </c>
      <c r="DD230" s="67" t="s">
        <v>714</v>
      </c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</row>
    <row r="231" spans="1:1477" s="69" customFormat="1">
      <c r="B231" s="67" t="s">
        <v>6</v>
      </c>
      <c r="C231" s="67" t="s">
        <v>543</v>
      </c>
      <c r="D231" s="67" t="s">
        <v>544</v>
      </c>
      <c r="E231" s="68">
        <v>43950</v>
      </c>
      <c r="F231" s="67" t="s">
        <v>821</v>
      </c>
      <c r="G231" s="67" t="s">
        <v>826</v>
      </c>
      <c r="H231" s="187">
        <v>1</v>
      </c>
      <c r="I231" s="69">
        <v>1</v>
      </c>
      <c r="J231" s="69">
        <v>170</v>
      </c>
      <c r="K231" s="69">
        <v>178</v>
      </c>
      <c r="L231" s="69">
        <v>550</v>
      </c>
      <c r="M231" s="186">
        <f t="shared" si="90"/>
        <v>3.1882352941176473</v>
      </c>
      <c r="N231" s="69">
        <f t="shared" si="91"/>
        <v>0</v>
      </c>
      <c r="O231" s="69">
        <v>-372</v>
      </c>
      <c r="P231" s="69">
        <v>372</v>
      </c>
      <c r="Q231" s="69">
        <v>0</v>
      </c>
      <c r="R231" s="69">
        <v>8</v>
      </c>
      <c r="S231" s="69">
        <v>0</v>
      </c>
      <c r="T231" s="190">
        <v>698558</v>
      </c>
      <c r="U231" s="190">
        <v>34000</v>
      </c>
      <c r="V231" s="190">
        <v>664558</v>
      </c>
      <c r="W231" s="190">
        <v>698558</v>
      </c>
      <c r="X231" s="190">
        <v>557380</v>
      </c>
      <c r="Y231" s="190">
        <v>-158860</v>
      </c>
      <c r="Z231" s="190">
        <v>0</v>
      </c>
      <c r="AA231" s="190">
        <v>-158860</v>
      </c>
      <c r="AB231" s="190">
        <v>398520</v>
      </c>
      <c r="AC231" s="190">
        <v>531562</v>
      </c>
      <c r="AD231" s="186">
        <f t="shared" si="92"/>
        <v>0.7998729982936027</v>
      </c>
      <c r="AE231" s="69">
        <f t="shared" si="93"/>
        <v>1</v>
      </c>
      <c r="AF231" s="190">
        <v>133042</v>
      </c>
      <c r="AG231" s="190">
        <v>0</v>
      </c>
      <c r="AH231" s="69">
        <v>1</v>
      </c>
      <c r="AI231" s="69">
        <v>7</v>
      </c>
      <c r="AJ231" s="69">
        <v>0</v>
      </c>
      <c r="AK231" s="69">
        <v>0</v>
      </c>
      <c r="AL231" s="80">
        <v>0</v>
      </c>
      <c r="AM231" s="80">
        <v>0</v>
      </c>
      <c r="AN231" s="69">
        <v>0</v>
      </c>
      <c r="AO231" s="69">
        <v>0</v>
      </c>
      <c r="AP231" s="80">
        <v>0</v>
      </c>
      <c r="AQ231" s="80">
        <v>0</v>
      </c>
      <c r="AR231" s="69">
        <v>0</v>
      </c>
      <c r="AS231" s="69">
        <v>0</v>
      </c>
      <c r="AT231" s="80">
        <v>0</v>
      </c>
      <c r="AU231" s="80">
        <v>0</v>
      </c>
      <c r="AV231" s="69">
        <v>0</v>
      </c>
      <c r="AW231" s="69">
        <v>0</v>
      </c>
      <c r="AX231" s="80">
        <v>0</v>
      </c>
      <c r="AY231" s="80">
        <v>0</v>
      </c>
      <c r="AZ231" s="69">
        <v>0</v>
      </c>
      <c r="BA231" s="69">
        <v>0</v>
      </c>
      <c r="BB231" s="80">
        <v>0</v>
      </c>
      <c r="BC231" s="80">
        <v>0</v>
      </c>
      <c r="BD231" s="69">
        <v>0</v>
      </c>
      <c r="BE231" s="69">
        <v>0</v>
      </c>
      <c r="BF231" s="80">
        <v>12642</v>
      </c>
      <c r="BG231" s="80">
        <v>0</v>
      </c>
      <c r="BH231" s="69">
        <v>0</v>
      </c>
      <c r="BI231" s="69">
        <v>0</v>
      </c>
      <c r="BJ231" s="80">
        <v>0</v>
      </c>
      <c r="BK231" s="80">
        <v>0</v>
      </c>
      <c r="BL231" s="69">
        <v>0</v>
      </c>
      <c r="BM231" s="69">
        <v>0</v>
      </c>
      <c r="BN231" s="80">
        <v>0</v>
      </c>
      <c r="BO231" s="80">
        <v>0</v>
      </c>
      <c r="BP231" s="69">
        <v>0</v>
      </c>
      <c r="BQ231" s="69">
        <v>0</v>
      </c>
      <c r="BR231" s="80">
        <v>0</v>
      </c>
      <c r="BS231" s="80">
        <v>0</v>
      </c>
      <c r="BT231" s="69">
        <v>0</v>
      </c>
      <c r="BU231" s="69">
        <v>0</v>
      </c>
      <c r="BV231" s="80">
        <v>0</v>
      </c>
      <c r="BW231" s="80">
        <v>0</v>
      </c>
      <c r="BX231" s="69">
        <v>0</v>
      </c>
      <c r="BY231" s="69">
        <v>0</v>
      </c>
      <c r="BZ231" s="80">
        <v>0</v>
      </c>
      <c r="CA231" s="80">
        <v>0</v>
      </c>
      <c r="CB231" s="69">
        <v>0</v>
      </c>
      <c r="CC231" s="69">
        <v>0</v>
      </c>
      <c r="CD231" s="80">
        <v>0</v>
      </c>
      <c r="CE231" s="80">
        <v>0</v>
      </c>
      <c r="CF231" s="69">
        <v>0</v>
      </c>
      <c r="CG231" s="69">
        <v>0</v>
      </c>
      <c r="CH231" s="80">
        <v>0</v>
      </c>
      <c r="CI231" s="80">
        <v>0</v>
      </c>
      <c r="CJ231" s="69">
        <v>0</v>
      </c>
      <c r="CK231" s="69">
        <v>0</v>
      </c>
      <c r="CL231" s="80">
        <v>12642</v>
      </c>
      <c r="CM231" s="80">
        <v>0</v>
      </c>
      <c r="CN231" s="67" t="s">
        <v>600</v>
      </c>
      <c r="CO231" s="67" t="s">
        <v>601</v>
      </c>
      <c r="CP231" s="67" t="s">
        <v>570</v>
      </c>
      <c r="CQ231" s="67" t="s">
        <v>570</v>
      </c>
      <c r="CR231" s="67" t="s">
        <v>570</v>
      </c>
      <c r="CS231" s="67" t="s">
        <v>570</v>
      </c>
      <c r="CT231" s="68">
        <v>45138</v>
      </c>
      <c r="CU231" s="67" t="s">
        <v>825</v>
      </c>
      <c r="CV231" s="67" t="s">
        <v>824</v>
      </c>
      <c r="CW231" s="68" t="s">
        <v>168</v>
      </c>
      <c r="CX231" s="68">
        <v>44749</v>
      </c>
      <c r="CY231" s="67" t="s">
        <v>825</v>
      </c>
      <c r="CZ231" s="67" t="s">
        <v>827</v>
      </c>
      <c r="DA231" s="67" t="s">
        <v>888</v>
      </c>
      <c r="DB231" s="81">
        <v>691075.3</v>
      </c>
      <c r="DD231" s="67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</row>
    <row r="232" spans="1:1477" s="69" customFormat="1">
      <c r="B232" s="67" t="s">
        <v>6</v>
      </c>
      <c r="C232" s="67" t="s">
        <v>427</v>
      </c>
      <c r="D232" s="67" t="s">
        <v>428</v>
      </c>
      <c r="E232" s="68">
        <v>44223</v>
      </c>
      <c r="F232" s="67" t="s">
        <v>823</v>
      </c>
      <c r="G232" s="67" t="s">
        <v>822</v>
      </c>
      <c r="H232" s="187">
        <v>1</v>
      </c>
      <c r="I232" s="69">
        <v>3</v>
      </c>
      <c r="J232" s="69">
        <v>498</v>
      </c>
      <c r="K232" s="69">
        <v>556</v>
      </c>
      <c r="L232" s="69">
        <v>514</v>
      </c>
      <c r="M232" s="186">
        <f t="shared" si="90"/>
        <v>0.8775100401606426</v>
      </c>
      <c r="N232" s="69">
        <f t="shared" si="91"/>
        <v>1</v>
      </c>
      <c r="O232" s="69">
        <v>42</v>
      </c>
      <c r="P232" s="69">
        <v>0</v>
      </c>
      <c r="Q232" s="69">
        <v>0</v>
      </c>
      <c r="R232" s="69">
        <v>77</v>
      </c>
      <c r="S232" s="69">
        <v>-19</v>
      </c>
      <c r="T232" s="190">
        <v>9161461</v>
      </c>
      <c r="U232" s="190">
        <v>85000</v>
      </c>
      <c r="V232" s="190">
        <v>9076461</v>
      </c>
      <c r="W232" s="190">
        <v>9416662</v>
      </c>
      <c r="X232" s="190">
        <v>9386983</v>
      </c>
      <c r="Y232" s="190">
        <v>0</v>
      </c>
      <c r="Z232" s="190">
        <v>0</v>
      </c>
      <c r="AA232" s="190">
        <v>0</v>
      </c>
      <c r="AB232" s="190">
        <v>9386983</v>
      </c>
      <c r="AC232" s="190">
        <v>9736387</v>
      </c>
      <c r="AD232" s="186">
        <f t="shared" si="92"/>
        <v>1.0727074131646686</v>
      </c>
      <c r="AE232" s="69">
        <f t="shared" si="93"/>
        <v>1</v>
      </c>
      <c r="AF232" s="190">
        <v>388067</v>
      </c>
      <c r="AG232" s="190">
        <v>255200</v>
      </c>
      <c r="AH232" s="69">
        <v>53</v>
      </c>
      <c r="AI232" s="69">
        <v>24</v>
      </c>
      <c r="AJ232" s="69">
        <v>0</v>
      </c>
      <c r="AK232" s="69">
        <v>0</v>
      </c>
      <c r="AL232" s="80">
        <v>337633</v>
      </c>
      <c r="AM232" s="80">
        <v>0</v>
      </c>
      <c r="AN232" s="69">
        <v>0</v>
      </c>
      <c r="AO232" s="69">
        <v>0</v>
      </c>
      <c r="AP232" s="80">
        <v>90042</v>
      </c>
      <c r="AQ232" s="80">
        <v>0</v>
      </c>
      <c r="AR232" s="69">
        <v>0</v>
      </c>
      <c r="AS232" s="69">
        <v>0</v>
      </c>
      <c r="AT232" s="80">
        <v>0</v>
      </c>
      <c r="AU232" s="80">
        <v>0</v>
      </c>
      <c r="AV232" s="69">
        <v>0</v>
      </c>
      <c r="AW232" s="69">
        <v>0</v>
      </c>
      <c r="AX232" s="80">
        <v>0</v>
      </c>
      <c r="AY232" s="80">
        <v>0</v>
      </c>
      <c r="AZ232" s="69">
        <v>0</v>
      </c>
      <c r="BA232" s="69">
        <v>0</v>
      </c>
      <c r="BB232" s="80">
        <v>0</v>
      </c>
      <c r="BC232" s="80">
        <v>0</v>
      </c>
      <c r="BD232" s="69">
        <v>0</v>
      </c>
      <c r="BE232" s="69">
        <v>0</v>
      </c>
      <c r="BF232" s="80">
        <v>0</v>
      </c>
      <c r="BG232" s="80">
        <v>0</v>
      </c>
      <c r="BH232" s="69">
        <v>0</v>
      </c>
      <c r="BI232" s="69">
        <v>0</v>
      </c>
      <c r="BJ232" s="80">
        <v>2119</v>
      </c>
      <c r="BK232" s="80">
        <v>0</v>
      </c>
      <c r="BL232" s="69">
        <v>0</v>
      </c>
      <c r="BM232" s="69">
        <v>0</v>
      </c>
      <c r="BN232" s="80">
        <v>0</v>
      </c>
      <c r="BO232" s="80">
        <v>0</v>
      </c>
      <c r="BP232" s="69">
        <v>0</v>
      </c>
      <c r="BQ232" s="69">
        <v>0</v>
      </c>
      <c r="BR232" s="80">
        <v>0</v>
      </c>
      <c r="BS232" s="80">
        <v>0</v>
      </c>
      <c r="BT232" s="69">
        <v>0</v>
      </c>
      <c r="BU232" s="69">
        <v>0</v>
      </c>
      <c r="BV232" s="80">
        <v>0</v>
      </c>
      <c r="BW232" s="80">
        <v>0</v>
      </c>
      <c r="BX232" s="69">
        <v>0</v>
      </c>
      <c r="BY232" s="69">
        <v>0</v>
      </c>
      <c r="BZ232" s="80">
        <v>0</v>
      </c>
      <c r="CA232" s="80">
        <v>0</v>
      </c>
      <c r="CB232" s="69">
        <v>0</v>
      </c>
      <c r="CC232" s="69">
        <v>0</v>
      </c>
      <c r="CD232" s="80">
        <v>0</v>
      </c>
      <c r="CE232" s="80">
        <v>0</v>
      </c>
      <c r="CF232" s="69">
        <v>0</v>
      </c>
      <c r="CG232" s="69">
        <v>-19</v>
      </c>
      <c r="CH232" s="80">
        <v>-105466</v>
      </c>
      <c r="CI232" s="80">
        <v>0</v>
      </c>
      <c r="CJ232" s="69">
        <v>0</v>
      </c>
      <c r="CK232" s="69">
        <v>-19</v>
      </c>
      <c r="CL232" s="80">
        <v>324328</v>
      </c>
      <c r="CM232" s="80">
        <v>0</v>
      </c>
      <c r="CN232" s="67" t="s">
        <v>573</v>
      </c>
      <c r="CO232" s="67" t="s">
        <v>574</v>
      </c>
      <c r="CP232" s="67" t="s">
        <v>570</v>
      </c>
      <c r="CQ232" s="67" t="s">
        <v>570</v>
      </c>
      <c r="CR232" s="67" t="s">
        <v>570</v>
      </c>
      <c r="CS232" s="67" t="s">
        <v>570</v>
      </c>
      <c r="CT232" s="68">
        <v>45120</v>
      </c>
      <c r="CU232" s="67" t="s">
        <v>825</v>
      </c>
      <c r="CV232" s="67" t="s">
        <v>824</v>
      </c>
      <c r="CW232" s="68" t="s">
        <v>168</v>
      </c>
      <c r="CX232" s="68">
        <v>44897</v>
      </c>
      <c r="CY232" s="67" t="s">
        <v>828</v>
      </c>
      <c r="CZ232" s="67" t="s">
        <v>827</v>
      </c>
      <c r="DA232" s="67" t="s">
        <v>886</v>
      </c>
      <c r="DB232" s="81">
        <v>9040000</v>
      </c>
      <c r="DD232" s="67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</row>
    <row r="233" spans="1:1477" s="69" customFormat="1">
      <c r="B233" s="67" t="s">
        <v>6</v>
      </c>
      <c r="C233" s="67" t="s">
        <v>429</v>
      </c>
      <c r="D233" s="67" t="s">
        <v>430</v>
      </c>
      <c r="E233" s="68">
        <v>44538</v>
      </c>
      <c r="F233" s="67" t="s">
        <v>828</v>
      </c>
      <c r="G233" s="67" t="s">
        <v>829</v>
      </c>
      <c r="H233" s="187">
        <v>1</v>
      </c>
      <c r="I233" s="69">
        <v>2</v>
      </c>
      <c r="J233" s="69">
        <v>230</v>
      </c>
      <c r="K233" s="69">
        <v>353</v>
      </c>
      <c r="L233" s="69">
        <v>352</v>
      </c>
      <c r="M233" s="186">
        <f t="shared" si="90"/>
        <v>1.0565217391304347</v>
      </c>
      <c r="N233" s="69">
        <f t="shared" si="91"/>
        <v>1</v>
      </c>
      <c r="O233" s="69">
        <v>1</v>
      </c>
      <c r="P233" s="69">
        <v>0</v>
      </c>
      <c r="Q233" s="69">
        <v>0</v>
      </c>
      <c r="R233" s="69">
        <v>109</v>
      </c>
      <c r="S233" s="69">
        <v>14</v>
      </c>
      <c r="T233" s="190">
        <v>8381553</v>
      </c>
      <c r="U233" s="190">
        <v>92000</v>
      </c>
      <c r="V233" s="190">
        <v>8289553</v>
      </c>
      <c r="W233" s="190">
        <v>8507750</v>
      </c>
      <c r="X233" s="190">
        <v>8880433</v>
      </c>
      <c r="Y233" s="190">
        <v>0</v>
      </c>
      <c r="Z233" s="190">
        <v>0</v>
      </c>
      <c r="AA233" s="190">
        <v>0</v>
      </c>
      <c r="AB233" s="190">
        <v>8880433</v>
      </c>
      <c r="AC233" s="190">
        <v>9224126</v>
      </c>
      <c r="AD233" s="186">
        <f t="shared" si="92"/>
        <v>1.112741060947436</v>
      </c>
      <c r="AE233" s="69">
        <f t="shared" si="93"/>
        <v>0</v>
      </c>
      <c r="AF233" s="190">
        <v>351217</v>
      </c>
      <c r="AG233" s="190">
        <v>126197</v>
      </c>
      <c r="AH233" s="69">
        <v>83</v>
      </c>
      <c r="AI233" s="69">
        <v>26</v>
      </c>
      <c r="AJ233" s="69">
        <v>0</v>
      </c>
      <c r="AK233" s="69">
        <v>0</v>
      </c>
      <c r="AL233" s="80">
        <v>20058</v>
      </c>
      <c r="AM233" s="80">
        <v>0</v>
      </c>
      <c r="AN233" s="69">
        <v>0</v>
      </c>
      <c r="AO233" s="69">
        <v>14</v>
      </c>
      <c r="AP233" s="80">
        <v>157861</v>
      </c>
      <c r="AQ233" s="80">
        <v>0</v>
      </c>
      <c r="AR233" s="69">
        <v>0</v>
      </c>
      <c r="AS233" s="69">
        <v>0</v>
      </c>
      <c r="AT233" s="80">
        <v>0</v>
      </c>
      <c r="AU233" s="80">
        <v>0</v>
      </c>
      <c r="AV233" s="69">
        <v>0</v>
      </c>
      <c r="AW233" s="69">
        <v>0</v>
      </c>
      <c r="AX233" s="80">
        <v>0</v>
      </c>
      <c r="AY233" s="80">
        <v>0</v>
      </c>
      <c r="AZ233" s="69">
        <v>0</v>
      </c>
      <c r="BA233" s="69">
        <v>0</v>
      </c>
      <c r="BB233" s="80">
        <v>0</v>
      </c>
      <c r="BC233" s="80">
        <v>0</v>
      </c>
      <c r="BD233" s="69">
        <v>0</v>
      </c>
      <c r="BE233" s="69">
        <v>0</v>
      </c>
      <c r="BF233" s="80">
        <v>0</v>
      </c>
      <c r="BG233" s="80">
        <v>0</v>
      </c>
      <c r="BH233" s="69">
        <v>0</v>
      </c>
      <c r="BI233" s="69">
        <v>0</v>
      </c>
      <c r="BJ233" s="80">
        <v>0</v>
      </c>
      <c r="BK233" s="80">
        <v>0</v>
      </c>
      <c r="BL233" s="69">
        <v>0</v>
      </c>
      <c r="BM233" s="69">
        <v>0</v>
      </c>
      <c r="BN233" s="80">
        <v>0</v>
      </c>
      <c r="BO233" s="80">
        <v>0</v>
      </c>
      <c r="BP233" s="69">
        <v>0</v>
      </c>
      <c r="BQ233" s="69">
        <v>0</v>
      </c>
      <c r="BR233" s="80">
        <v>7524</v>
      </c>
      <c r="BS233" s="80">
        <v>7524</v>
      </c>
      <c r="BT233" s="69">
        <v>0</v>
      </c>
      <c r="BU233" s="69">
        <v>0</v>
      </c>
      <c r="BV233" s="80">
        <v>0</v>
      </c>
      <c r="BW233" s="80">
        <v>0</v>
      </c>
      <c r="BX233" s="69">
        <v>0</v>
      </c>
      <c r="BY233" s="69">
        <v>0</v>
      </c>
      <c r="BZ233" s="80">
        <v>0</v>
      </c>
      <c r="CA233" s="80">
        <v>0</v>
      </c>
      <c r="CB233" s="69">
        <v>0</v>
      </c>
      <c r="CC233" s="69">
        <v>0</v>
      </c>
      <c r="CD233" s="80">
        <v>0</v>
      </c>
      <c r="CE233" s="80">
        <v>0</v>
      </c>
      <c r="CF233" s="69">
        <v>0</v>
      </c>
      <c r="CG233" s="69">
        <v>0</v>
      </c>
      <c r="CH233" s="80">
        <v>0</v>
      </c>
      <c r="CI233" s="80">
        <v>0</v>
      </c>
      <c r="CJ233" s="69">
        <v>0</v>
      </c>
      <c r="CK233" s="69">
        <v>14</v>
      </c>
      <c r="CL233" s="80">
        <v>185444</v>
      </c>
      <c r="CM233" s="80">
        <v>7524</v>
      </c>
      <c r="CN233" s="67" t="s">
        <v>577</v>
      </c>
      <c r="CO233" s="67" t="s">
        <v>578</v>
      </c>
      <c r="CP233" s="67" t="s">
        <v>570</v>
      </c>
      <c r="CQ233" s="67" t="s">
        <v>570</v>
      </c>
      <c r="CR233" s="67" t="s">
        <v>570</v>
      </c>
      <c r="CS233" s="67" t="s">
        <v>570</v>
      </c>
      <c r="CT233" s="68">
        <v>45237</v>
      </c>
      <c r="CU233" s="67" t="s">
        <v>828</v>
      </c>
      <c r="CV233" s="67" t="s">
        <v>824</v>
      </c>
      <c r="CW233" s="68" t="s">
        <v>168</v>
      </c>
      <c r="CX233" s="68">
        <v>45128</v>
      </c>
      <c r="CY233" s="67" t="s">
        <v>825</v>
      </c>
      <c r="CZ233" s="67" t="s">
        <v>824</v>
      </c>
      <c r="DA233" s="67" t="s">
        <v>887</v>
      </c>
      <c r="DB233" s="81">
        <v>9618300</v>
      </c>
      <c r="DD233" s="67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</row>
    <row r="234" spans="1:1477" s="69" customFormat="1">
      <c r="B234" s="67" t="s">
        <v>6</v>
      </c>
      <c r="C234" s="67" t="s">
        <v>545</v>
      </c>
      <c r="D234" s="67" t="s">
        <v>546</v>
      </c>
      <c r="E234" s="68">
        <v>44615</v>
      </c>
      <c r="F234" s="67" t="s">
        <v>823</v>
      </c>
      <c r="G234" s="67" t="s">
        <v>829</v>
      </c>
      <c r="H234" s="187">
        <v>1</v>
      </c>
      <c r="I234" s="69">
        <v>0</v>
      </c>
      <c r="J234" s="69">
        <v>150</v>
      </c>
      <c r="K234" s="69">
        <v>193</v>
      </c>
      <c r="L234" s="69">
        <v>193</v>
      </c>
      <c r="M234" s="186">
        <f t="shared" si="90"/>
        <v>1</v>
      </c>
      <c r="N234" s="69">
        <f t="shared" si="91"/>
        <v>1</v>
      </c>
      <c r="O234" s="69">
        <v>0</v>
      </c>
      <c r="P234" s="69">
        <v>0</v>
      </c>
      <c r="Q234" s="69">
        <v>0</v>
      </c>
      <c r="R234" s="69">
        <v>43</v>
      </c>
      <c r="S234" s="69">
        <v>0</v>
      </c>
      <c r="T234" s="190">
        <v>1439445</v>
      </c>
      <c r="U234" s="190">
        <v>44000</v>
      </c>
      <c r="V234" s="190">
        <v>1395445</v>
      </c>
      <c r="W234" s="190">
        <v>1439445</v>
      </c>
      <c r="X234" s="190">
        <v>1363648</v>
      </c>
      <c r="Y234" s="190">
        <v>0</v>
      </c>
      <c r="Z234" s="190">
        <v>0</v>
      </c>
      <c r="AA234" s="190">
        <v>0</v>
      </c>
      <c r="AB234" s="190">
        <v>1363648</v>
      </c>
      <c r="AC234" s="190">
        <v>1363533</v>
      </c>
      <c r="AD234" s="186">
        <f t="shared" si="92"/>
        <v>0.97713130936726278</v>
      </c>
      <c r="AE234" s="69">
        <f t="shared" si="93"/>
        <v>1</v>
      </c>
      <c r="AF234" s="190">
        <v>-115</v>
      </c>
      <c r="AG234" s="190">
        <v>0</v>
      </c>
      <c r="AH234" s="69">
        <v>34</v>
      </c>
      <c r="AI234" s="69">
        <v>9</v>
      </c>
      <c r="AJ234" s="69">
        <v>0</v>
      </c>
      <c r="AK234" s="69">
        <v>0</v>
      </c>
      <c r="AL234" s="80">
        <v>0</v>
      </c>
      <c r="AM234" s="80">
        <v>0</v>
      </c>
      <c r="AN234" s="69">
        <v>0</v>
      </c>
      <c r="AO234" s="69">
        <v>0</v>
      </c>
      <c r="AP234" s="80">
        <v>0</v>
      </c>
      <c r="AQ234" s="80">
        <v>0</v>
      </c>
      <c r="AR234" s="69">
        <v>0</v>
      </c>
      <c r="AS234" s="69">
        <v>0</v>
      </c>
      <c r="AT234" s="80">
        <v>0</v>
      </c>
      <c r="AU234" s="80">
        <v>0</v>
      </c>
      <c r="AV234" s="69">
        <v>0</v>
      </c>
      <c r="AW234" s="69">
        <v>0</v>
      </c>
      <c r="AX234" s="80">
        <v>0</v>
      </c>
      <c r="AY234" s="80">
        <v>0</v>
      </c>
      <c r="AZ234" s="69">
        <v>0</v>
      </c>
      <c r="BA234" s="69">
        <v>0</v>
      </c>
      <c r="BB234" s="80">
        <v>0</v>
      </c>
      <c r="BC234" s="80">
        <v>0</v>
      </c>
      <c r="BD234" s="69">
        <v>0</v>
      </c>
      <c r="BE234" s="69">
        <v>0</v>
      </c>
      <c r="BF234" s="80">
        <v>2750</v>
      </c>
      <c r="BG234" s="80">
        <v>0</v>
      </c>
      <c r="BH234" s="69">
        <v>0</v>
      </c>
      <c r="BI234" s="69">
        <v>0</v>
      </c>
      <c r="BJ234" s="80">
        <v>0</v>
      </c>
      <c r="BK234" s="80">
        <v>0</v>
      </c>
      <c r="BL234" s="69">
        <v>0</v>
      </c>
      <c r="BM234" s="69">
        <v>0</v>
      </c>
      <c r="BN234" s="80">
        <v>0</v>
      </c>
      <c r="BO234" s="80">
        <v>0</v>
      </c>
      <c r="BP234" s="69">
        <v>0</v>
      </c>
      <c r="BQ234" s="69">
        <v>0</v>
      </c>
      <c r="BR234" s="80">
        <v>0</v>
      </c>
      <c r="BS234" s="80">
        <v>0</v>
      </c>
      <c r="BT234" s="69">
        <v>0</v>
      </c>
      <c r="BU234" s="69">
        <v>0</v>
      </c>
      <c r="BV234" s="80">
        <v>0</v>
      </c>
      <c r="BW234" s="80">
        <v>0</v>
      </c>
      <c r="BX234" s="69">
        <v>0</v>
      </c>
      <c r="BY234" s="69">
        <v>0</v>
      </c>
      <c r="BZ234" s="80">
        <v>0</v>
      </c>
      <c r="CA234" s="80">
        <v>0</v>
      </c>
      <c r="CB234" s="69">
        <v>0</v>
      </c>
      <c r="CC234" s="69">
        <v>0</v>
      </c>
      <c r="CD234" s="80">
        <v>0</v>
      </c>
      <c r="CE234" s="80">
        <v>0</v>
      </c>
      <c r="CF234" s="69">
        <v>0</v>
      </c>
      <c r="CG234" s="69">
        <v>0</v>
      </c>
      <c r="CH234" s="80">
        <v>0</v>
      </c>
      <c r="CI234" s="80">
        <v>0</v>
      </c>
      <c r="CJ234" s="69">
        <v>0</v>
      </c>
      <c r="CK234" s="69">
        <v>0</v>
      </c>
      <c r="CL234" s="80">
        <v>2750</v>
      </c>
      <c r="CM234" s="80">
        <v>0</v>
      </c>
      <c r="CN234" s="67" t="s">
        <v>634</v>
      </c>
      <c r="CO234" s="67" t="s">
        <v>635</v>
      </c>
      <c r="CP234" s="67" t="s">
        <v>570</v>
      </c>
      <c r="CQ234" s="67" t="s">
        <v>570</v>
      </c>
      <c r="CR234" s="67" t="s">
        <v>570</v>
      </c>
      <c r="CS234" s="67" t="s">
        <v>570</v>
      </c>
      <c r="CT234" s="68">
        <v>45266</v>
      </c>
      <c r="CU234" s="67" t="s">
        <v>828</v>
      </c>
      <c r="CV234" s="67" t="s">
        <v>824</v>
      </c>
      <c r="CW234" s="68" t="s">
        <v>168</v>
      </c>
      <c r="CX234" s="68">
        <v>45183</v>
      </c>
      <c r="CY234" s="67" t="s">
        <v>825</v>
      </c>
      <c r="CZ234" s="67" t="s">
        <v>824</v>
      </c>
      <c r="DA234" s="67" t="s">
        <v>887</v>
      </c>
      <c r="DB234" s="81">
        <v>1085600</v>
      </c>
      <c r="DD234" s="67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</row>
    <row r="235" spans="1:1477" s="69" customFormat="1">
      <c r="B235" s="67" t="s">
        <v>6</v>
      </c>
      <c r="C235" s="67" t="s">
        <v>431</v>
      </c>
      <c r="D235" s="67" t="s">
        <v>432</v>
      </c>
      <c r="E235" s="68">
        <v>44706</v>
      </c>
      <c r="F235" s="67" t="s">
        <v>821</v>
      </c>
      <c r="G235" s="67" t="s">
        <v>829</v>
      </c>
      <c r="H235" s="187">
        <v>1</v>
      </c>
      <c r="I235" s="69">
        <v>3</v>
      </c>
      <c r="J235" s="69">
        <v>175</v>
      </c>
      <c r="K235" s="69">
        <v>248</v>
      </c>
      <c r="L235" s="69">
        <v>248</v>
      </c>
      <c r="M235" s="186">
        <f t="shared" si="90"/>
        <v>1.1085714285714285</v>
      </c>
      <c r="N235" s="69">
        <f t="shared" si="91"/>
        <v>1</v>
      </c>
      <c r="O235" s="69">
        <v>0</v>
      </c>
      <c r="P235" s="69">
        <v>0</v>
      </c>
      <c r="Q235" s="69">
        <v>0</v>
      </c>
      <c r="R235" s="69">
        <v>73</v>
      </c>
      <c r="S235" s="69">
        <v>0</v>
      </c>
      <c r="T235" s="190">
        <v>2222629</v>
      </c>
      <c r="U235" s="190">
        <v>50000</v>
      </c>
      <c r="V235" s="190">
        <v>2172629</v>
      </c>
      <c r="W235" s="190">
        <v>2357768</v>
      </c>
      <c r="X235" s="190">
        <v>2205247</v>
      </c>
      <c r="Y235" s="190">
        <v>0</v>
      </c>
      <c r="Z235" s="190">
        <v>0</v>
      </c>
      <c r="AA235" s="190">
        <v>0</v>
      </c>
      <c r="AB235" s="190">
        <v>2205247</v>
      </c>
      <c r="AC235" s="190">
        <v>2190340</v>
      </c>
      <c r="AD235" s="186">
        <f t="shared" si="92"/>
        <v>1.0081518749864795</v>
      </c>
      <c r="AE235" s="69">
        <f t="shared" si="93"/>
        <v>1</v>
      </c>
      <c r="AF235" s="190">
        <v>-14907</v>
      </c>
      <c r="AG235" s="190">
        <v>135139</v>
      </c>
      <c r="AH235" s="69">
        <v>44</v>
      </c>
      <c r="AI235" s="69">
        <v>10</v>
      </c>
      <c r="AJ235" s="69">
        <v>0</v>
      </c>
      <c r="AK235" s="69">
        <v>0</v>
      </c>
      <c r="AL235" s="80">
        <v>6498</v>
      </c>
      <c r="AM235" s="80">
        <v>0</v>
      </c>
      <c r="AN235" s="69">
        <v>0</v>
      </c>
      <c r="AO235" s="69">
        <v>0</v>
      </c>
      <c r="AP235" s="80">
        <v>145802</v>
      </c>
      <c r="AQ235" s="80">
        <v>52681</v>
      </c>
      <c r="AR235" s="69">
        <v>0</v>
      </c>
      <c r="AS235" s="69">
        <v>0</v>
      </c>
      <c r="AT235" s="80">
        <v>0</v>
      </c>
      <c r="AU235" s="80">
        <v>0</v>
      </c>
      <c r="AV235" s="69">
        <v>0</v>
      </c>
      <c r="AW235" s="69">
        <v>0</v>
      </c>
      <c r="AX235" s="80">
        <v>0</v>
      </c>
      <c r="AY235" s="80">
        <v>0</v>
      </c>
      <c r="AZ235" s="69">
        <v>0</v>
      </c>
      <c r="BA235" s="69">
        <v>0</v>
      </c>
      <c r="BB235" s="80">
        <v>0</v>
      </c>
      <c r="BC235" s="80">
        <v>0</v>
      </c>
      <c r="BD235" s="69">
        <v>19</v>
      </c>
      <c r="BE235" s="69">
        <v>0</v>
      </c>
      <c r="BF235" s="80">
        <v>0</v>
      </c>
      <c r="BG235" s="80">
        <v>0</v>
      </c>
      <c r="BH235" s="69">
        <v>0</v>
      </c>
      <c r="BI235" s="69">
        <v>0</v>
      </c>
      <c r="BJ235" s="80">
        <v>0</v>
      </c>
      <c r="BK235" s="80">
        <v>0</v>
      </c>
      <c r="BL235" s="69">
        <v>0</v>
      </c>
      <c r="BM235" s="69">
        <v>0</v>
      </c>
      <c r="BN235" s="80">
        <v>0</v>
      </c>
      <c r="BO235" s="80">
        <v>0</v>
      </c>
      <c r="BP235" s="69">
        <v>25</v>
      </c>
      <c r="BQ235" s="69">
        <v>0</v>
      </c>
      <c r="BR235" s="80">
        <v>0</v>
      </c>
      <c r="BS235" s="80">
        <v>0</v>
      </c>
      <c r="BT235" s="69">
        <v>0</v>
      </c>
      <c r="BU235" s="69">
        <v>0</v>
      </c>
      <c r="BV235" s="80">
        <v>0</v>
      </c>
      <c r="BW235" s="80">
        <v>0</v>
      </c>
      <c r="BX235" s="69">
        <v>0</v>
      </c>
      <c r="BY235" s="69">
        <v>0</v>
      </c>
      <c r="BZ235" s="80">
        <v>0</v>
      </c>
      <c r="CA235" s="80">
        <v>0</v>
      </c>
      <c r="CB235" s="69">
        <v>0</v>
      </c>
      <c r="CC235" s="69">
        <v>0</v>
      </c>
      <c r="CD235" s="80">
        <v>0</v>
      </c>
      <c r="CE235" s="80">
        <v>0</v>
      </c>
      <c r="CF235" s="69">
        <v>0</v>
      </c>
      <c r="CG235" s="69">
        <v>0</v>
      </c>
      <c r="CH235" s="80">
        <v>0</v>
      </c>
      <c r="CI235" s="80">
        <v>0</v>
      </c>
      <c r="CJ235" s="69">
        <v>44</v>
      </c>
      <c r="CK235" s="69">
        <v>0</v>
      </c>
      <c r="CL235" s="80">
        <v>152300</v>
      </c>
      <c r="CM235" s="80">
        <v>52681</v>
      </c>
      <c r="CN235" s="67" t="s">
        <v>577</v>
      </c>
      <c r="CO235" s="67" t="s">
        <v>578</v>
      </c>
      <c r="CP235" s="67" t="s">
        <v>570</v>
      </c>
      <c r="CQ235" s="67" t="s">
        <v>570</v>
      </c>
      <c r="CR235" s="67" t="s">
        <v>570</v>
      </c>
      <c r="CS235" s="67" t="s">
        <v>570</v>
      </c>
      <c r="CT235" s="68">
        <v>45264</v>
      </c>
      <c r="CU235" s="67" t="s">
        <v>828</v>
      </c>
      <c r="CV235" s="67" t="s">
        <v>824</v>
      </c>
      <c r="CW235" s="68" t="s">
        <v>168</v>
      </c>
      <c r="CX235" s="68">
        <v>45176</v>
      </c>
      <c r="CY235" s="67" t="s">
        <v>825</v>
      </c>
      <c r="CZ235" s="67" t="s">
        <v>824</v>
      </c>
      <c r="DA235" s="67" t="s">
        <v>888</v>
      </c>
      <c r="DB235" s="81">
        <v>2009600</v>
      </c>
      <c r="DD235" s="67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</row>
    <row r="236" spans="1:1477" s="69" customFormat="1">
      <c r="B236" s="67" t="s">
        <v>6</v>
      </c>
      <c r="C236" s="67" t="s">
        <v>803</v>
      </c>
      <c r="D236" s="67" t="s">
        <v>889</v>
      </c>
      <c r="E236" s="68">
        <v>44706</v>
      </c>
      <c r="F236" s="67" t="s">
        <v>821</v>
      </c>
      <c r="G236" s="67" t="s">
        <v>829</v>
      </c>
      <c r="H236" s="187">
        <v>1</v>
      </c>
      <c r="I236" s="69">
        <v>0</v>
      </c>
      <c r="J236" s="69">
        <v>120</v>
      </c>
      <c r="K236" s="69">
        <v>127</v>
      </c>
      <c r="L236" s="69">
        <v>127</v>
      </c>
      <c r="M236" s="186">
        <f t="shared" si="90"/>
        <v>1</v>
      </c>
      <c r="N236" s="69">
        <f t="shared" si="91"/>
        <v>1</v>
      </c>
      <c r="O236" s="69">
        <v>0</v>
      </c>
      <c r="P236" s="69">
        <v>0</v>
      </c>
      <c r="Q236" s="69">
        <v>0</v>
      </c>
      <c r="R236" s="69">
        <v>7</v>
      </c>
      <c r="S236" s="69">
        <v>0</v>
      </c>
      <c r="T236" s="190">
        <v>1340863</v>
      </c>
      <c r="U236" s="190">
        <v>50000</v>
      </c>
      <c r="V236" s="190">
        <v>1290863</v>
      </c>
      <c r="W236" s="190">
        <v>1340863</v>
      </c>
      <c r="X236" s="190">
        <v>1268582</v>
      </c>
      <c r="Y236" s="190">
        <v>-12000</v>
      </c>
      <c r="Z236" s="190">
        <v>0</v>
      </c>
      <c r="AA236" s="190">
        <v>-12000</v>
      </c>
      <c r="AB236" s="190">
        <v>1256582</v>
      </c>
      <c r="AC236" s="190">
        <v>1256582</v>
      </c>
      <c r="AD236" s="186">
        <f t="shared" si="92"/>
        <v>0.97344334758994566</v>
      </c>
      <c r="AE236" s="69">
        <f t="shared" si="93"/>
        <v>1</v>
      </c>
      <c r="AF236" s="190">
        <v>0</v>
      </c>
      <c r="AG236" s="190">
        <v>0</v>
      </c>
      <c r="AH236" s="69">
        <v>6</v>
      </c>
      <c r="AI236" s="69">
        <v>1</v>
      </c>
      <c r="AJ236" s="69">
        <v>0</v>
      </c>
      <c r="AK236" s="69">
        <v>0</v>
      </c>
      <c r="AL236" s="80">
        <v>0</v>
      </c>
      <c r="AM236" s="80">
        <v>0</v>
      </c>
      <c r="AN236" s="69">
        <v>0</v>
      </c>
      <c r="AO236" s="69">
        <v>0</v>
      </c>
      <c r="AP236" s="80">
        <v>0</v>
      </c>
      <c r="AQ236" s="80">
        <v>0</v>
      </c>
      <c r="AR236" s="69">
        <v>0</v>
      </c>
      <c r="AS236" s="69">
        <v>0</v>
      </c>
      <c r="AT236" s="80">
        <v>0</v>
      </c>
      <c r="AU236" s="80">
        <v>0</v>
      </c>
      <c r="AV236" s="69">
        <v>0</v>
      </c>
      <c r="AW236" s="69">
        <v>0</v>
      </c>
      <c r="AX236" s="80">
        <v>0</v>
      </c>
      <c r="AY236" s="80">
        <v>0</v>
      </c>
      <c r="AZ236" s="69">
        <v>0</v>
      </c>
      <c r="BA236" s="69">
        <v>0</v>
      </c>
      <c r="BB236" s="80">
        <v>0</v>
      </c>
      <c r="BC236" s="80">
        <v>0</v>
      </c>
      <c r="BD236" s="69">
        <v>0</v>
      </c>
      <c r="BE236" s="69">
        <v>0</v>
      </c>
      <c r="BF236" s="80">
        <v>0</v>
      </c>
      <c r="BG236" s="80">
        <v>0</v>
      </c>
      <c r="BH236" s="69">
        <v>0</v>
      </c>
      <c r="BI236" s="69">
        <v>0</v>
      </c>
      <c r="BJ236" s="80">
        <v>0</v>
      </c>
      <c r="BK236" s="80">
        <v>0</v>
      </c>
      <c r="BL236" s="69">
        <v>0</v>
      </c>
      <c r="BM236" s="69">
        <v>0</v>
      </c>
      <c r="BN236" s="80">
        <v>0</v>
      </c>
      <c r="BO236" s="80">
        <v>0</v>
      </c>
      <c r="BP236" s="69">
        <v>0</v>
      </c>
      <c r="BQ236" s="69">
        <v>0</v>
      </c>
      <c r="BR236" s="80">
        <v>0</v>
      </c>
      <c r="BS236" s="80">
        <v>0</v>
      </c>
      <c r="BT236" s="69">
        <v>0</v>
      </c>
      <c r="BU236" s="69">
        <v>0</v>
      </c>
      <c r="BV236" s="80">
        <v>0</v>
      </c>
      <c r="BW236" s="80">
        <v>0</v>
      </c>
      <c r="BX236" s="69">
        <v>0</v>
      </c>
      <c r="BY236" s="69">
        <v>0</v>
      </c>
      <c r="BZ236" s="80">
        <v>0</v>
      </c>
      <c r="CA236" s="80">
        <v>0</v>
      </c>
      <c r="CB236" s="69">
        <v>0</v>
      </c>
      <c r="CC236" s="69">
        <v>0</v>
      </c>
      <c r="CD236" s="80">
        <v>0</v>
      </c>
      <c r="CE236" s="80">
        <v>0</v>
      </c>
      <c r="CF236" s="69">
        <v>0</v>
      </c>
      <c r="CG236" s="69">
        <v>0</v>
      </c>
      <c r="CH236" s="80">
        <v>0</v>
      </c>
      <c r="CI236" s="80">
        <v>0</v>
      </c>
      <c r="CJ236" s="69">
        <v>0</v>
      </c>
      <c r="CK236" s="69">
        <v>0</v>
      </c>
      <c r="CL236" s="80">
        <v>0</v>
      </c>
      <c r="CM236" s="80">
        <v>0</v>
      </c>
      <c r="CN236" s="67" t="s">
        <v>602</v>
      </c>
      <c r="CO236" s="67" t="s">
        <v>603</v>
      </c>
      <c r="CP236" s="67" t="s">
        <v>570</v>
      </c>
      <c r="CQ236" s="67" t="s">
        <v>570</v>
      </c>
      <c r="CR236" s="67" t="s">
        <v>570</v>
      </c>
      <c r="CS236" s="67" t="s">
        <v>570</v>
      </c>
      <c r="CT236" s="68">
        <v>45134</v>
      </c>
      <c r="CU236" s="67" t="s">
        <v>825</v>
      </c>
      <c r="CV236" s="67" t="s">
        <v>824</v>
      </c>
      <c r="CW236" s="68" t="s">
        <v>168</v>
      </c>
      <c r="CX236" s="68">
        <v>45068</v>
      </c>
      <c r="CY236" s="67" t="s">
        <v>821</v>
      </c>
      <c r="CZ236" s="67" t="s">
        <v>827</v>
      </c>
      <c r="DA236" s="67" t="s">
        <v>887</v>
      </c>
      <c r="DB236" s="81">
        <v>2027300</v>
      </c>
      <c r="DD236" s="67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</row>
    <row r="237" spans="1:1477" s="69" customFormat="1">
      <c r="B237" s="67" t="s">
        <v>6</v>
      </c>
      <c r="C237" s="67" t="s">
        <v>433</v>
      </c>
      <c r="D237" s="67" t="s">
        <v>434</v>
      </c>
      <c r="E237" s="68">
        <v>44517</v>
      </c>
      <c r="F237" s="67" t="s">
        <v>828</v>
      </c>
      <c r="G237" s="67" t="s">
        <v>829</v>
      </c>
      <c r="H237" s="187">
        <v>2</v>
      </c>
      <c r="I237" s="69">
        <v>4</v>
      </c>
      <c r="J237" s="69">
        <v>250</v>
      </c>
      <c r="K237" s="69">
        <v>536</v>
      </c>
      <c r="L237" s="69">
        <v>530</v>
      </c>
      <c r="M237" s="186">
        <f t="shared" si="90"/>
        <v>1.9359999999999999</v>
      </c>
      <c r="N237" s="69">
        <f t="shared" si="91"/>
        <v>0</v>
      </c>
      <c r="O237" s="69">
        <v>6</v>
      </c>
      <c r="P237" s="69">
        <v>0</v>
      </c>
      <c r="Q237" s="69">
        <v>0</v>
      </c>
      <c r="R237" s="69">
        <v>286</v>
      </c>
      <c r="S237" s="69">
        <v>0</v>
      </c>
      <c r="T237" s="190">
        <v>4025439</v>
      </c>
      <c r="U237" s="190">
        <v>50000</v>
      </c>
      <c r="V237" s="190">
        <v>3975439</v>
      </c>
      <c r="W237" s="190">
        <v>4151284</v>
      </c>
      <c r="X237" s="190">
        <v>4188035</v>
      </c>
      <c r="Y237" s="190">
        <v>0</v>
      </c>
      <c r="Z237" s="190">
        <v>0</v>
      </c>
      <c r="AA237" s="190">
        <v>0</v>
      </c>
      <c r="AB237" s="190">
        <v>4188035</v>
      </c>
      <c r="AC237" s="190">
        <v>4185783</v>
      </c>
      <c r="AD237" s="186">
        <f t="shared" si="92"/>
        <v>1.0529108860681802</v>
      </c>
      <c r="AE237" s="69">
        <f t="shared" si="93"/>
        <v>1</v>
      </c>
      <c r="AF237" s="190">
        <v>0</v>
      </c>
      <c r="AG237" s="190">
        <v>125844</v>
      </c>
      <c r="AH237" s="69">
        <v>13</v>
      </c>
      <c r="AI237" s="69">
        <v>33</v>
      </c>
      <c r="AJ237" s="69">
        <v>0</v>
      </c>
      <c r="AK237" s="69">
        <v>0</v>
      </c>
      <c r="AL237" s="80">
        <v>0</v>
      </c>
      <c r="AM237" s="80">
        <v>0</v>
      </c>
      <c r="AN237" s="69">
        <v>0</v>
      </c>
      <c r="AO237" s="69">
        <v>0</v>
      </c>
      <c r="AP237" s="80">
        <v>3758</v>
      </c>
      <c r="AQ237" s="80">
        <v>0</v>
      </c>
      <c r="AR237" s="69">
        <v>0</v>
      </c>
      <c r="AS237" s="69">
        <v>0</v>
      </c>
      <c r="AT237" s="80">
        <v>0</v>
      </c>
      <c r="AU237" s="80">
        <v>0</v>
      </c>
      <c r="AV237" s="69">
        <v>0</v>
      </c>
      <c r="AW237" s="69">
        <v>0</v>
      </c>
      <c r="AX237" s="80">
        <v>0</v>
      </c>
      <c r="AY237" s="80">
        <v>0</v>
      </c>
      <c r="AZ237" s="69">
        <v>0</v>
      </c>
      <c r="BA237" s="69">
        <v>0</v>
      </c>
      <c r="BB237" s="80">
        <v>0</v>
      </c>
      <c r="BC237" s="80">
        <v>0</v>
      </c>
      <c r="BD237" s="69">
        <v>240</v>
      </c>
      <c r="BE237" s="69">
        <v>0</v>
      </c>
      <c r="BF237" s="80">
        <v>147045</v>
      </c>
      <c r="BG237" s="80">
        <v>0</v>
      </c>
      <c r="BH237" s="69">
        <v>0</v>
      </c>
      <c r="BI237" s="69">
        <v>0</v>
      </c>
      <c r="BJ237" s="80">
        <v>0</v>
      </c>
      <c r="BK237" s="80">
        <v>0</v>
      </c>
      <c r="BL237" s="69">
        <v>0</v>
      </c>
      <c r="BM237" s="69">
        <v>0</v>
      </c>
      <c r="BN237" s="80">
        <v>0</v>
      </c>
      <c r="BO237" s="80">
        <v>0</v>
      </c>
      <c r="BP237" s="69">
        <v>0</v>
      </c>
      <c r="BQ237" s="69">
        <v>0</v>
      </c>
      <c r="BR237" s="80">
        <v>2251</v>
      </c>
      <c r="BS237" s="80">
        <v>0</v>
      </c>
      <c r="BT237" s="69">
        <v>0</v>
      </c>
      <c r="BU237" s="69">
        <v>0</v>
      </c>
      <c r="BV237" s="80">
        <v>0</v>
      </c>
      <c r="BW237" s="80">
        <v>0</v>
      </c>
      <c r="BX237" s="69">
        <v>0</v>
      </c>
      <c r="BY237" s="69">
        <v>0</v>
      </c>
      <c r="BZ237" s="80">
        <v>0</v>
      </c>
      <c r="CA237" s="80">
        <v>0</v>
      </c>
      <c r="CB237" s="69">
        <v>0</v>
      </c>
      <c r="CC237" s="69">
        <v>0</v>
      </c>
      <c r="CD237" s="80">
        <v>0</v>
      </c>
      <c r="CE237" s="80">
        <v>0</v>
      </c>
      <c r="CF237" s="69">
        <v>0</v>
      </c>
      <c r="CG237" s="69">
        <v>0</v>
      </c>
      <c r="CH237" s="80">
        <v>0</v>
      </c>
      <c r="CI237" s="80">
        <v>0</v>
      </c>
      <c r="CJ237" s="69">
        <v>240</v>
      </c>
      <c r="CK237" s="69">
        <v>0</v>
      </c>
      <c r="CL237" s="80">
        <v>153054</v>
      </c>
      <c r="CM237" s="80">
        <v>0</v>
      </c>
      <c r="CN237" s="67" t="s">
        <v>643</v>
      </c>
      <c r="CO237" s="67" t="s">
        <v>644</v>
      </c>
      <c r="CP237" s="67" t="s">
        <v>570</v>
      </c>
      <c r="CQ237" s="67" t="s">
        <v>570</v>
      </c>
      <c r="CR237" s="67" t="s">
        <v>570</v>
      </c>
      <c r="CS237" s="67" t="s">
        <v>570</v>
      </c>
      <c r="CT237" s="68">
        <v>45338</v>
      </c>
      <c r="CU237" s="67" t="s">
        <v>823</v>
      </c>
      <c r="CV237" s="67" t="s">
        <v>824</v>
      </c>
      <c r="CW237" s="68" t="s">
        <v>168</v>
      </c>
      <c r="CX237" s="68">
        <v>45254</v>
      </c>
      <c r="CY237" s="67" t="s">
        <v>828</v>
      </c>
      <c r="CZ237" s="67" t="s">
        <v>824</v>
      </c>
      <c r="DA237" s="67" t="s">
        <v>890</v>
      </c>
      <c r="DB237" s="81">
        <v>3685201.18</v>
      </c>
      <c r="DD237" s="6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</row>
    <row r="238" spans="1:1477" s="103" customFormat="1" ht="12" thickBot="1">
      <c r="A238" s="130"/>
      <c r="B238" s="104"/>
      <c r="C238" s="104"/>
      <c r="D238" s="104"/>
      <c r="E238" s="68"/>
      <c r="F238" s="104"/>
      <c r="G238" s="104"/>
      <c r="H238" s="187"/>
      <c r="I238" s="105"/>
      <c r="J238" s="105"/>
      <c r="K238" s="105"/>
      <c r="L238" s="105"/>
      <c r="M238" s="140"/>
      <c r="N238" s="69"/>
      <c r="O238" s="105"/>
      <c r="P238" s="105"/>
      <c r="Q238" s="105"/>
      <c r="R238" s="105"/>
      <c r="S238" s="105"/>
      <c r="T238" s="106"/>
      <c r="U238" s="106"/>
      <c r="V238" s="106"/>
      <c r="W238" s="106"/>
      <c r="X238" s="106"/>
      <c r="Y238" s="190"/>
      <c r="Z238" s="190"/>
      <c r="AA238" s="190"/>
      <c r="AB238" s="190"/>
      <c r="AC238" s="190"/>
      <c r="AD238" s="140"/>
      <c r="AE238" s="69"/>
      <c r="AF238" s="190"/>
      <c r="AG238" s="190"/>
      <c r="AH238" s="105"/>
      <c r="AI238" s="105"/>
      <c r="AJ238" s="107"/>
      <c r="AK238" s="107"/>
      <c r="AL238" s="80"/>
      <c r="AM238" s="80"/>
      <c r="AN238" s="107"/>
      <c r="AO238" s="107"/>
      <c r="AP238" s="80"/>
      <c r="AQ238" s="80"/>
      <c r="AR238" s="107"/>
      <c r="AS238" s="107"/>
      <c r="AT238" s="80"/>
      <c r="AU238" s="80"/>
      <c r="AV238" s="107"/>
      <c r="AW238" s="107"/>
      <c r="AX238" s="80"/>
      <c r="AY238" s="80"/>
      <c r="AZ238" s="107"/>
      <c r="BA238" s="107"/>
      <c r="BB238" s="80"/>
      <c r="BC238" s="80"/>
      <c r="BD238" s="107"/>
      <c r="BE238" s="107"/>
      <c r="BF238" s="80"/>
      <c r="BG238" s="80"/>
      <c r="BH238" s="107"/>
      <c r="BI238" s="107"/>
      <c r="BJ238" s="80"/>
      <c r="BK238" s="80"/>
      <c r="BL238" s="107"/>
      <c r="BM238" s="107"/>
      <c r="BN238" s="80"/>
      <c r="BO238" s="80"/>
      <c r="BP238" s="107"/>
      <c r="BQ238" s="107"/>
      <c r="BR238" s="80"/>
      <c r="BS238" s="80"/>
      <c r="BT238" s="107"/>
      <c r="BU238" s="107"/>
      <c r="BV238" s="80"/>
      <c r="BW238" s="80"/>
      <c r="BX238" s="107"/>
      <c r="BY238" s="107"/>
      <c r="BZ238" s="80"/>
      <c r="CA238" s="80"/>
      <c r="CB238" s="107"/>
      <c r="CC238" s="107"/>
      <c r="CD238" s="80"/>
      <c r="CE238" s="80"/>
      <c r="CF238" s="107"/>
      <c r="CG238" s="107"/>
      <c r="CH238" s="80"/>
      <c r="CI238" s="80"/>
      <c r="CJ238" s="107"/>
      <c r="CK238" s="107"/>
      <c r="CL238" s="80"/>
      <c r="CM238" s="80"/>
      <c r="CN238" s="108"/>
      <c r="CO238" s="108"/>
      <c r="CP238" s="108"/>
      <c r="CQ238" s="108"/>
      <c r="CR238" s="108"/>
      <c r="CS238" s="108"/>
      <c r="CT238" s="68"/>
      <c r="CU238" s="104"/>
      <c r="CV238" s="104"/>
      <c r="CW238" s="68"/>
      <c r="CX238" s="68"/>
      <c r="CY238" s="104"/>
      <c r="CZ238" s="104"/>
      <c r="DA238" s="104"/>
      <c r="DB238" s="106"/>
      <c r="DC238" s="105"/>
      <c r="DD238" s="212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  <c r="ALP238" s="5"/>
      <c r="ALQ238" s="5"/>
      <c r="ALR238" s="5"/>
      <c r="ALS238" s="5"/>
      <c r="ALT238" s="5"/>
      <c r="ALU238" s="5"/>
      <c r="ALV238" s="5"/>
      <c r="ALW238" s="5"/>
      <c r="ALX238" s="5"/>
      <c r="ALY238" s="5"/>
      <c r="ALZ238" s="5"/>
      <c r="AMA238" s="5"/>
      <c r="AMB238" s="5"/>
      <c r="AMC238" s="5"/>
      <c r="AMD238" s="5"/>
      <c r="AME238" s="5"/>
      <c r="AMF238" s="5"/>
      <c r="AMG238" s="5"/>
      <c r="AMH238" s="5"/>
      <c r="AMI238" s="5"/>
      <c r="AMJ238" s="5"/>
      <c r="AMK238" s="5"/>
      <c r="AML238" s="5"/>
      <c r="AMM238" s="5"/>
      <c r="AMN238" s="5"/>
      <c r="AMO238" s="5"/>
      <c r="AMP238" s="5"/>
      <c r="AMQ238" s="5"/>
      <c r="AMR238" s="5"/>
      <c r="AMS238" s="5"/>
      <c r="AMT238" s="5"/>
      <c r="AMU238" s="5"/>
      <c r="AMV238" s="5"/>
      <c r="AMW238" s="5"/>
      <c r="AMX238" s="5"/>
      <c r="AMY238" s="5"/>
      <c r="AMZ238" s="5"/>
      <c r="ANA238" s="5"/>
      <c r="ANB238" s="5"/>
      <c r="ANC238" s="5"/>
      <c r="AND238" s="5"/>
      <c r="ANE238" s="5"/>
      <c r="ANF238" s="5"/>
      <c r="ANG238" s="5"/>
      <c r="ANH238" s="5"/>
      <c r="ANI238" s="5"/>
      <c r="ANJ238" s="5"/>
      <c r="ANK238" s="5"/>
      <c r="ANL238" s="5"/>
      <c r="ANM238" s="5"/>
      <c r="ANN238" s="5"/>
      <c r="ANO238" s="5"/>
      <c r="ANP238" s="5"/>
      <c r="ANQ238" s="5"/>
      <c r="ANR238" s="5"/>
      <c r="ANS238" s="5"/>
      <c r="ANT238" s="5"/>
      <c r="ANU238" s="5"/>
      <c r="ANV238" s="5"/>
      <c r="ANW238" s="5"/>
      <c r="ANX238" s="5"/>
      <c r="ANY238" s="5"/>
      <c r="ANZ238" s="5"/>
      <c r="AOA238" s="5"/>
      <c r="AOB238" s="5"/>
      <c r="AOC238" s="5"/>
      <c r="AOD238" s="5"/>
      <c r="AOE238" s="5"/>
      <c r="AOF238" s="5"/>
      <c r="AOG238" s="5"/>
      <c r="AOH238" s="5"/>
      <c r="AOI238" s="5"/>
      <c r="AOJ238" s="5"/>
      <c r="AOK238" s="5"/>
      <c r="AOL238" s="5"/>
      <c r="AOM238" s="5"/>
      <c r="AON238" s="5"/>
      <c r="AOO238" s="5"/>
      <c r="AOP238" s="5"/>
      <c r="AOQ238" s="5"/>
      <c r="AOR238" s="5"/>
      <c r="AOS238" s="5"/>
      <c r="AOT238" s="5"/>
      <c r="AOU238" s="5"/>
      <c r="AOV238" s="5"/>
      <c r="AOW238" s="5"/>
      <c r="AOX238" s="5"/>
      <c r="AOY238" s="5"/>
      <c r="AOZ238" s="5"/>
      <c r="APA238" s="5"/>
      <c r="APB238" s="5"/>
      <c r="APC238" s="5"/>
      <c r="APD238" s="5"/>
      <c r="APE238" s="5"/>
      <c r="APF238" s="5"/>
      <c r="APG238" s="5"/>
      <c r="APH238" s="5"/>
      <c r="API238" s="5"/>
      <c r="APJ238" s="5"/>
      <c r="APK238" s="5"/>
      <c r="APL238" s="5"/>
      <c r="APM238" s="5"/>
      <c r="APN238" s="5"/>
      <c r="APO238" s="5"/>
      <c r="APP238" s="5"/>
      <c r="APQ238" s="5"/>
      <c r="APR238" s="5"/>
      <c r="APS238" s="5"/>
      <c r="APT238" s="5"/>
      <c r="APU238" s="5"/>
      <c r="APV238" s="5"/>
      <c r="APW238" s="5"/>
      <c r="APX238" s="5"/>
      <c r="APY238" s="5"/>
      <c r="APZ238" s="5"/>
      <c r="AQA238" s="5"/>
      <c r="AQB238" s="5"/>
      <c r="AQC238" s="5"/>
      <c r="AQD238" s="5"/>
      <c r="AQE238" s="5"/>
      <c r="AQF238" s="5"/>
      <c r="AQG238" s="5"/>
      <c r="AQH238" s="5"/>
      <c r="AQI238" s="5"/>
      <c r="AQJ238" s="5"/>
      <c r="AQK238" s="5"/>
      <c r="AQL238" s="5"/>
      <c r="AQM238" s="5"/>
      <c r="AQN238" s="5"/>
      <c r="AQO238" s="5"/>
      <c r="AQP238" s="5"/>
      <c r="AQQ238" s="5"/>
      <c r="AQR238" s="5"/>
      <c r="AQS238" s="5"/>
      <c r="AQT238" s="5"/>
      <c r="AQU238" s="5"/>
      <c r="AQV238" s="5"/>
      <c r="AQW238" s="5"/>
      <c r="AQX238" s="5"/>
      <c r="AQY238" s="5"/>
      <c r="AQZ238" s="5"/>
      <c r="ARA238" s="5"/>
      <c r="ARB238" s="5"/>
      <c r="ARC238" s="5"/>
      <c r="ARD238" s="5"/>
      <c r="ARE238" s="5"/>
      <c r="ARF238" s="5"/>
      <c r="ARG238" s="5"/>
      <c r="ARH238" s="5"/>
      <c r="ARI238" s="5"/>
      <c r="ARJ238" s="5"/>
      <c r="ARK238" s="5"/>
      <c r="ARL238" s="5"/>
      <c r="ARM238" s="5"/>
      <c r="ARN238" s="5"/>
      <c r="ARO238" s="5"/>
      <c r="ARP238" s="5"/>
      <c r="ARQ238" s="5"/>
      <c r="ARR238" s="5"/>
      <c r="ARS238" s="5"/>
      <c r="ART238" s="5"/>
      <c r="ARU238" s="5"/>
      <c r="ARV238" s="5"/>
      <c r="ARW238" s="5"/>
      <c r="ARX238" s="5"/>
      <c r="ARY238" s="5"/>
      <c r="ARZ238" s="5"/>
      <c r="ASA238" s="5"/>
      <c r="ASB238" s="5"/>
      <c r="ASC238" s="5"/>
      <c r="ASD238" s="5"/>
      <c r="ASE238" s="5"/>
      <c r="ASF238" s="5"/>
      <c r="ASG238" s="5"/>
      <c r="ASH238" s="5"/>
      <c r="ASI238" s="5"/>
      <c r="ASJ238" s="5"/>
      <c r="ASK238" s="5"/>
      <c r="ASL238" s="5"/>
      <c r="ASM238" s="5"/>
      <c r="ASN238" s="5"/>
      <c r="ASO238" s="5"/>
      <c r="ASP238" s="5"/>
      <c r="ASQ238" s="5"/>
      <c r="ASR238" s="5"/>
      <c r="ASS238" s="5"/>
      <c r="AST238" s="5"/>
      <c r="ASU238" s="5"/>
      <c r="ASV238" s="5"/>
      <c r="ASW238" s="5"/>
      <c r="ASX238" s="5"/>
      <c r="ASY238" s="5"/>
      <c r="ASZ238" s="5"/>
      <c r="ATA238" s="5"/>
      <c r="ATB238" s="5"/>
      <c r="ATC238" s="5"/>
      <c r="ATD238" s="5"/>
      <c r="ATE238" s="5"/>
      <c r="ATF238" s="5"/>
      <c r="ATG238" s="5"/>
      <c r="ATH238" s="5"/>
      <c r="ATI238" s="5"/>
      <c r="ATJ238" s="5"/>
      <c r="ATK238" s="5"/>
      <c r="ATL238" s="5"/>
      <c r="ATM238" s="5"/>
      <c r="ATN238" s="5"/>
      <c r="ATO238" s="5"/>
      <c r="ATP238" s="5"/>
      <c r="ATQ238" s="5"/>
      <c r="ATR238" s="5"/>
      <c r="ATS238" s="5"/>
      <c r="ATT238" s="5"/>
      <c r="ATU238" s="5"/>
      <c r="ATV238" s="5"/>
      <c r="ATW238" s="5"/>
      <c r="ATX238" s="5"/>
      <c r="ATY238" s="5"/>
      <c r="ATZ238" s="5"/>
      <c r="AUA238" s="5"/>
      <c r="AUB238" s="5"/>
      <c r="AUC238" s="5"/>
      <c r="AUD238" s="5"/>
      <c r="AUE238" s="5"/>
      <c r="AUF238" s="5"/>
      <c r="AUG238" s="5"/>
      <c r="AUH238" s="5"/>
      <c r="AUI238" s="5"/>
      <c r="AUJ238" s="5"/>
      <c r="AUK238" s="5"/>
      <c r="AUL238" s="5"/>
      <c r="AUM238" s="5"/>
      <c r="AUN238" s="5"/>
      <c r="AUO238" s="5"/>
      <c r="AUP238" s="5"/>
      <c r="AUQ238" s="5"/>
      <c r="AUR238" s="5"/>
      <c r="AUS238" s="5"/>
      <c r="AUT238" s="5"/>
      <c r="AUU238" s="5"/>
      <c r="AUV238" s="5"/>
      <c r="AUW238" s="5"/>
      <c r="AUX238" s="5"/>
      <c r="AUY238" s="5"/>
      <c r="AUZ238" s="5"/>
      <c r="AVA238" s="5"/>
      <c r="AVB238" s="5"/>
      <c r="AVC238" s="5"/>
      <c r="AVD238" s="5"/>
      <c r="AVE238" s="5"/>
      <c r="AVF238" s="5"/>
      <c r="AVG238" s="5"/>
      <c r="AVH238" s="5"/>
      <c r="AVI238" s="5"/>
      <c r="AVJ238" s="5"/>
      <c r="AVK238" s="5"/>
      <c r="AVL238" s="5"/>
      <c r="AVM238" s="5"/>
      <c r="AVN238" s="5"/>
      <c r="AVO238" s="5"/>
      <c r="AVP238" s="5"/>
      <c r="AVQ238" s="5"/>
      <c r="AVR238" s="5"/>
      <c r="AVS238" s="5"/>
      <c r="AVT238" s="5"/>
      <c r="AVU238" s="5"/>
      <c r="AVV238" s="5"/>
      <c r="AVW238" s="5"/>
      <c r="AVX238" s="5"/>
      <c r="AVY238" s="5"/>
      <c r="AVZ238" s="5"/>
      <c r="AWA238" s="5"/>
      <c r="AWB238" s="5"/>
      <c r="AWC238" s="5"/>
      <c r="AWD238" s="5"/>
      <c r="AWE238" s="5"/>
      <c r="AWF238" s="5"/>
      <c r="AWG238" s="5"/>
      <c r="AWH238" s="5"/>
      <c r="AWI238" s="5"/>
      <c r="AWJ238" s="5"/>
      <c r="AWK238" s="5"/>
      <c r="AWL238" s="5"/>
      <c r="AWM238" s="5"/>
      <c r="AWN238" s="5"/>
      <c r="AWO238" s="5"/>
      <c r="AWP238" s="5"/>
      <c r="AWQ238" s="5"/>
      <c r="AWR238" s="5"/>
      <c r="AWS238" s="5"/>
      <c r="AWT238" s="5"/>
      <c r="AWU238" s="5"/>
      <c r="AWV238" s="5"/>
      <c r="AWW238" s="5"/>
      <c r="AWX238" s="5"/>
      <c r="AWY238" s="5"/>
      <c r="AWZ238" s="5"/>
      <c r="AXA238" s="5"/>
      <c r="AXB238" s="5"/>
      <c r="AXC238" s="5"/>
      <c r="AXD238" s="5"/>
      <c r="AXE238" s="5"/>
      <c r="AXF238" s="5"/>
      <c r="AXG238" s="5"/>
      <c r="AXH238" s="5"/>
      <c r="AXI238" s="5"/>
      <c r="AXJ238" s="5"/>
      <c r="AXK238" s="5"/>
      <c r="AXL238" s="5"/>
      <c r="AXM238" s="5"/>
      <c r="AXN238" s="5"/>
      <c r="AXO238" s="5"/>
      <c r="AXP238" s="5"/>
      <c r="AXQ238" s="5"/>
      <c r="AXR238" s="5"/>
      <c r="AXS238" s="5"/>
      <c r="AXT238" s="5"/>
      <c r="AXU238" s="5"/>
      <c r="AXV238" s="5"/>
      <c r="AXW238" s="5"/>
      <c r="AXX238" s="5"/>
      <c r="AXY238" s="5"/>
      <c r="AXZ238" s="5"/>
      <c r="AYA238" s="5"/>
      <c r="AYB238" s="5"/>
      <c r="AYC238" s="5"/>
      <c r="AYD238" s="5"/>
      <c r="AYE238" s="5"/>
      <c r="AYF238" s="5"/>
      <c r="AYG238" s="5"/>
      <c r="AYH238" s="5"/>
      <c r="AYI238" s="5"/>
      <c r="AYJ238" s="5"/>
      <c r="AYK238" s="5"/>
      <c r="AYL238" s="5"/>
      <c r="AYM238" s="5"/>
      <c r="AYN238" s="5"/>
      <c r="AYO238" s="5"/>
      <c r="AYP238" s="5"/>
      <c r="AYQ238" s="5"/>
      <c r="AYR238" s="5"/>
      <c r="AYS238" s="5"/>
      <c r="AYT238" s="5"/>
      <c r="AYU238" s="5"/>
      <c r="AYV238" s="5"/>
      <c r="AYW238" s="5"/>
      <c r="AYX238" s="5"/>
      <c r="AYY238" s="5"/>
      <c r="AYZ238" s="5"/>
      <c r="AZA238" s="5"/>
      <c r="AZB238" s="5"/>
      <c r="AZC238" s="5"/>
      <c r="AZD238" s="5"/>
      <c r="AZE238" s="5"/>
      <c r="AZF238" s="5"/>
      <c r="AZG238" s="5"/>
      <c r="AZH238" s="5"/>
      <c r="AZI238" s="5"/>
      <c r="AZJ238" s="5"/>
      <c r="AZK238" s="5"/>
      <c r="AZL238" s="5"/>
      <c r="AZM238" s="5"/>
      <c r="AZN238" s="5"/>
      <c r="AZO238" s="5"/>
      <c r="AZP238" s="5"/>
      <c r="AZQ238" s="5"/>
      <c r="AZR238" s="5"/>
      <c r="AZS238" s="5"/>
      <c r="AZT238" s="5"/>
      <c r="AZU238" s="5"/>
      <c r="AZV238" s="5"/>
      <c r="AZW238" s="5"/>
      <c r="AZX238" s="5"/>
      <c r="AZY238" s="5"/>
      <c r="AZZ238" s="5"/>
      <c r="BAA238" s="5"/>
      <c r="BAB238" s="5"/>
      <c r="BAC238" s="5"/>
      <c r="BAD238" s="5"/>
      <c r="BAE238" s="5"/>
      <c r="BAF238" s="5"/>
      <c r="BAG238" s="5"/>
      <c r="BAH238" s="5"/>
      <c r="BAI238" s="5"/>
      <c r="BAJ238" s="5"/>
      <c r="BAK238" s="5"/>
      <c r="BAL238" s="5"/>
      <c r="BAM238" s="5"/>
      <c r="BAN238" s="5"/>
      <c r="BAO238" s="5"/>
      <c r="BAP238" s="5"/>
      <c r="BAQ238" s="5"/>
      <c r="BAR238" s="5"/>
      <c r="BAS238" s="5"/>
      <c r="BAT238" s="5"/>
      <c r="BAU238" s="5"/>
      <c r="BAV238" s="5"/>
      <c r="BAW238" s="5"/>
      <c r="BAX238" s="5"/>
      <c r="BAY238" s="5"/>
      <c r="BAZ238" s="5"/>
      <c r="BBA238" s="5"/>
      <c r="BBB238" s="5"/>
      <c r="BBC238" s="5"/>
      <c r="BBD238" s="5"/>
      <c r="BBE238" s="5"/>
      <c r="BBF238" s="5"/>
      <c r="BBG238" s="5"/>
      <c r="BBH238" s="5"/>
      <c r="BBI238" s="5"/>
      <c r="BBJ238" s="5"/>
      <c r="BBK238" s="5"/>
      <c r="BBL238" s="5"/>
      <c r="BBM238" s="5"/>
      <c r="BBN238" s="5"/>
      <c r="BBO238" s="5"/>
      <c r="BBP238" s="5"/>
      <c r="BBQ238" s="5"/>
      <c r="BBR238" s="5"/>
      <c r="BBS238" s="5"/>
      <c r="BBT238" s="5"/>
      <c r="BBU238" s="5"/>
      <c r="BBV238" s="5"/>
      <c r="BBW238" s="5"/>
      <c r="BBX238" s="5"/>
      <c r="BBY238" s="5"/>
      <c r="BBZ238" s="5"/>
      <c r="BCA238" s="5"/>
      <c r="BCB238" s="5"/>
      <c r="BCC238" s="5"/>
      <c r="BCD238" s="5"/>
      <c r="BCE238" s="5"/>
      <c r="BCF238" s="5"/>
      <c r="BCG238" s="5"/>
      <c r="BCH238" s="5"/>
      <c r="BCI238" s="5"/>
      <c r="BCJ238" s="5"/>
      <c r="BCK238" s="5"/>
      <c r="BCL238" s="5"/>
      <c r="BCM238" s="5"/>
      <c r="BCN238" s="5"/>
      <c r="BCO238" s="5"/>
      <c r="BCP238" s="5"/>
      <c r="BCQ238" s="5"/>
      <c r="BCR238" s="5"/>
      <c r="BCS238" s="5"/>
      <c r="BCT238" s="5"/>
      <c r="BCU238" s="5"/>
      <c r="BCV238" s="5"/>
      <c r="BCW238" s="5"/>
      <c r="BCX238" s="5"/>
      <c r="BCY238" s="5"/>
      <c r="BCZ238" s="5"/>
      <c r="BDA238" s="5"/>
      <c r="BDB238" s="5"/>
      <c r="BDC238" s="5"/>
      <c r="BDD238" s="5"/>
      <c r="BDE238" s="5"/>
      <c r="BDF238" s="5"/>
      <c r="BDG238" s="5"/>
      <c r="BDH238" s="5"/>
      <c r="BDI238" s="5"/>
      <c r="BDJ238" s="5"/>
      <c r="BDK238" s="5"/>
      <c r="BDL238" s="5"/>
      <c r="BDM238" s="5"/>
      <c r="BDN238" s="5"/>
      <c r="BDO238" s="5"/>
      <c r="BDP238" s="5"/>
      <c r="BDQ238" s="5"/>
      <c r="BDR238" s="5"/>
      <c r="BDS238" s="5"/>
      <c r="BDT238" s="5"/>
      <c r="BDU238" s="5"/>
    </row>
    <row r="239" spans="1:1477" s="124" customFormat="1" ht="24" customHeight="1" thickTop="1">
      <c r="A239" s="136"/>
      <c r="B239" s="260" t="s">
        <v>909</v>
      </c>
      <c r="C239" s="261"/>
      <c r="D239" s="262"/>
      <c r="E239" s="110"/>
      <c r="F239" s="111"/>
      <c r="G239" s="159">
        <f>IF(B229="","",ROWS(B229:B238)-1)</f>
        <v>9</v>
      </c>
      <c r="H239" s="112">
        <f>SUM(H229:H238)</f>
        <v>14</v>
      </c>
      <c r="I239" s="112">
        <f>SUM(I229:I238)</f>
        <v>23</v>
      </c>
      <c r="J239" s="112">
        <f>SUM(J229:J238)</f>
        <v>2898</v>
      </c>
      <c r="K239" s="112">
        <f>SUM(K229:K238)</f>
        <v>3826</v>
      </c>
      <c r="L239" s="112">
        <f>SUM(L229:L238)</f>
        <v>4130</v>
      </c>
      <c r="M239" s="142">
        <f>IF(G239="",0,N239/G239)</f>
        <v>0.66666666666666663</v>
      </c>
      <c r="N239" s="112">
        <f t="shared" ref="N239:AC239" si="94">SUM(N229:N238)</f>
        <v>6</v>
      </c>
      <c r="O239" s="112">
        <f t="shared" si="94"/>
        <v>-304</v>
      </c>
      <c r="P239" s="113">
        <f t="shared" si="94"/>
        <v>386</v>
      </c>
      <c r="Q239" s="113">
        <f t="shared" si="94"/>
        <v>0</v>
      </c>
      <c r="R239" s="112">
        <f t="shared" si="94"/>
        <v>821</v>
      </c>
      <c r="S239" s="112">
        <f t="shared" si="94"/>
        <v>107</v>
      </c>
      <c r="T239" s="114">
        <f t="shared" si="94"/>
        <v>56703041</v>
      </c>
      <c r="U239" s="114">
        <f t="shared" si="94"/>
        <v>901894</v>
      </c>
      <c r="V239" s="114">
        <f t="shared" si="94"/>
        <v>55801148</v>
      </c>
      <c r="W239" s="114">
        <f t="shared" si="94"/>
        <v>58198081</v>
      </c>
      <c r="X239" s="114">
        <f t="shared" si="94"/>
        <v>58048430</v>
      </c>
      <c r="Y239" s="114">
        <f t="shared" si="94"/>
        <v>-219118</v>
      </c>
      <c r="Z239" s="114">
        <f t="shared" si="94"/>
        <v>300000</v>
      </c>
      <c r="AA239" s="114">
        <f t="shared" si="94"/>
        <v>80882</v>
      </c>
      <c r="AB239" s="114">
        <f t="shared" si="94"/>
        <v>58129312</v>
      </c>
      <c r="AC239" s="114">
        <f t="shared" si="94"/>
        <v>58359603</v>
      </c>
      <c r="AD239" s="142">
        <f>IF(G239="",0,AE239/G239)</f>
        <v>0.88888888888888884</v>
      </c>
      <c r="AE239" s="144">
        <f t="shared" ref="AE239:CM239" si="95">SUM(AE229:AE238)</f>
        <v>8</v>
      </c>
      <c r="AF239" s="114">
        <f t="shared" si="95"/>
        <v>283923</v>
      </c>
      <c r="AG239" s="114">
        <f t="shared" si="95"/>
        <v>1495039</v>
      </c>
      <c r="AH239" s="115">
        <f t="shared" si="95"/>
        <v>346</v>
      </c>
      <c r="AI239" s="115">
        <f t="shared" si="95"/>
        <v>216</v>
      </c>
      <c r="AJ239" s="115">
        <f t="shared" si="95"/>
        <v>0</v>
      </c>
      <c r="AK239" s="115">
        <f t="shared" si="95"/>
        <v>21</v>
      </c>
      <c r="AL239" s="114">
        <f t="shared" si="95"/>
        <v>998201</v>
      </c>
      <c r="AM239" s="114">
        <f t="shared" si="95"/>
        <v>0</v>
      </c>
      <c r="AN239" s="115">
        <f t="shared" si="95"/>
        <v>0</v>
      </c>
      <c r="AO239" s="115">
        <f t="shared" si="95"/>
        <v>14</v>
      </c>
      <c r="AP239" s="114">
        <f t="shared" si="95"/>
        <v>676202</v>
      </c>
      <c r="AQ239" s="114">
        <f t="shared" si="95"/>
        <v>69792</v>
      </c>
      <c r="AR239" s="115">
        <f t="shared" si="95"/>
        <v>0</v>
      </c>
      <c r="AS239" s="115">
        <f t="shared" si="95"/>
        <v>0</v>
      </c>
      <c r="AT239" s="114">
        <f t="shared" si="95"/>
        <v>0</v>
      </c>
      <c r="AU239" s="114">
        <f t="shared" si="95"/>
        <v>0</v>
      </c>
      <c r="AV239" s="115">
        <f t="shared" si="95"/>
        <v>0</v>
      </c>
      <c r="AW239" s="115">
        <f t="shared" si="95"/>
        <v>0</v>
      </c>
      <c r="AX239" s="114">
        <f t="shared" si="95"/>
        <v>0</v>
      </c>
      <c r="AY239" s="114">
        <f t="shared" si="95"/>
        <v>0</v>
      </c>
      <c r="AZ239" s="115">
        <f t="shared" si="95"/>
        <v>0</v>
      </c>
      <c r="BA239" s="115">
        <f t="shared" si="95"/>
        <v>0</v>
      </c>
      <c r="BB239" s="114">
        <f t="shared" si="95"/>
        <v>0</v>
      </c>
      <c r="BC239" s="114">
        <f t="shared" si="95"/>
        <v>0</v>
      </c>
      <c r="BD239" s="115">
        <f t="shared" si="95"/>
        <v>259</v>
      </c>
      <c r="BE239" s="115">
        <f t="shared" si="95"/>
        <v>91</v>
      </c>
      <c r="BF239" s="114">
        <f t="shared" si="95"/>
        <v>65908</v>
      </c>
      <c r="BG239" s="114">
        <f t="shared" si="95"/>
        <v>0</v>
      </c>
      <c r="BH239" s="115">
        <f t="shared" si="95"/>
        <v>0</v>
      </c>
      <c r="BI239" s="115">
        <f t="shared" si="95"/>
        <v>0</v>
      </c>
      <c r="BJ239" s="114">
        <f t="shared" si="95"/>
        <v>14653</v>
      </c>
      <c r="BK239" s="114">
        <f t="shared" si="95"/>
        <v>0</v>
      </c>
      <c r="BL239" s="115">
        <f t="shared" si="95"/>
        <v>0</v>
      </c>
      <c r="BM239" s="115">
        <f t="shared" si="95"/>
        <v>0</v>
      </c>
      <c r="BN239" s="114">
        <f t="shared" si="95"/>
        <v>0</v>
      </c>
      <c r="BO239" s="114">
        <f t="shared" si="95"/>
        <v>0</v>
      </c>
      <c r="BP239" s="115">
        <f t="shared" si="95"/>
        <v>25</v>
      </c>
      <c r="BQ239" s="115">
        <f t="shared" si="95"/>
        <v>0</v>
      </c>
      <c r="BR239" s="114">
        <f t="shared" si="95"/>
        <v>35481</v>
      </c>
      <c r="BS239" s="114">
        <f t="shared" si="95"/>
        <v>7524</v>
      </c>
      <c r="BT239" s="115">
        <f t="shared" si="95"/>
        <v>0</v>
      </c>
      <c r="BU239" s="115">
        <f t="shared" si="95"/>
        <v>0</v>
      </c>
      <c r="BV239" s="114">
        <f t="shared" si="95"/>
        <v>0</v>
      </c>
      <c r="BW239" s="114">
        <f t="shared" si="95"/>
        <v>0</v>
      </c>
      <c r="BX239" s="115">
        <f t="shared" si="95"/>
        <v>0</v>
      </c>
      <c r="BY239" s="115">
        <f t="shared" si="95"/>
        <v>0</v>
      </c>
      <c r="BZ239" s="114">
        <f t="shared" si="95"/>
        <v>0</v>
      </c>
      <c r="CA239" s="114">
        <f t="shared" si="95"/>
        <v>0</v>
      </c>
      <c r="CB239" s="115">
        <f t="shared" si="95"/>
        <v>0</v>
      </c>
      <c r="CC239" s="115">
        <f t="shared" si="95"/>
        <v>0</v>
      </c>
      <c r="CD239" s="114">
        <f t="shared" si="95"/>
        <v>0</v>
      </c>
      <c r="CE239" s="114">
        <f t="shared" si="95"/>
        <v>0</v>
      </c>
      <c r="CF239" s="115">
        <f t="shared" si="95"/>
        <v>0</v>
      </c>
      <c r="CG239" s="115">
        <f t="shared" si="95"/>
        <v>-19</v>
      </c>
      <c r="CH239" s="114">
        <f t="shared" si="95"/>
        <v>-105466</v>
      </c>
      <c r="CI239" s="114">
        <f t="shared" si="95"/>
        <v>0</v>
      </c>
      <c r="CJ239" s="115">
        <f t="shared" si="95"/>
        <v>284</v>
      </c>
      <c r="CK239" s="115">
        <f t="shared" si="95"/>
        <v>107</v>
      </c>
      <c r="CL239" s="114">
        <f t="shared" si="95"/>
        <v>1684981</v>
      </c>
      <c r="CM239" s="114">
        <f t="shared" si="95"/>
        <v>77316</v>
      </c>
      <c r="CN239" s="116"/>
      <c r="CO239" s="116"/>
      <c r="CP239" s="116"/>
      <c r="CQ239" s="116"/>
      <c r="CR239" s="116"/>
      <c r="CS239" s="116"/>
      <c r="CT239" s="110"/>
      <c r="CU239" s="111"/>
      <c r="CV239" s="111"/>
      <c r="CW239" s="110"/>
      <c r="CX239" s="110"/>
      <c r="CY239" s="111"/>
      <c r="CZ239" s="111"/>
      <c r="DA239" s="111"/>
      <c r="DB239" s="114"/>
      <c r="DC239" s="116"/>
      <c r="DD239" s="11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  <c r="WW239" s="6"/>
      <c r="WX239" s="6"/>
      <c r="WY239" s="6"/>
      <c r="WZ239" s="6"/>
      <c r="XA239" s="6"/>
      <c r="XB239" s="6"/>
      <c r="XC239" s="6"/>
      <c r="XD239" s="6"/>
      <c r="XE239" s="6"/>
      <c r="XF239" s="6"/>
      <c r="XG239" s="6"/>
      <c r="XH239" s="6"/>
      <c r="XI239" s="6"/>
      <c r="XJ239" s="6"/>
      <c r="XK239" s="6"/>
      <c r="XL239" s="6"/>
      <c r="XM239" s="6"/>
      <c r="XN239" s="6"/>
      <c r="XO239" s="6"/>
      <c r="XP239" s="6"/>
      <c r="XQ239" s="6"/>
      <c r="XR239" s="6"/>
      <c r="XS239" s="6"/>
      <c r="XT239" s="6"/>
      <c r="XU239" s="6"/>
      <c r="XV239" s="6"/>
      <c r="XW239" s="6"/>
      <c r="XX239" s="6"/>
      <c r="XY239" s="6"/>
      <c r="XZ239" s="6"/>
      <c r="YA239" s="6"/>
      <c r="YB239" s="6"/>
      <c r="YC239" s="6"/>
      <c r="YD239" s="6"/>
      <c r="YE239" s="6"/>
      <c r="YF239" s="6"/>
      <c r="YG239" s="6"/>
      <c r="YH239" s="6"/>
      <c r="YI239" s="6"/>
      <c r="YJ239" s="6"/>
      <c r="YK239" s="6"/>
      <c r="YL239" s="6"/>
      <c r="YM239" s="6"/>
      <c r="YN239" s="6"/>
      <c r="YO239" s="6"/>
      <c r="YP239" s="6"/>
      <c r="YQ239" s="6"/>
      <c r="YR239" s="6"/>
      <c r="YS239" s="6"/>
      <c r="YT239" s="6"/>
      <c r="YU239" s="6"/>
      <c r="YV239" s="6"/>
      <c r="YW239" s="6"/>
      <c r="YX239" s="6"/>
      <c r="YY239" s="6"/>
      <c r="YZ239" s="6"/>
      <c r="ZA239" s="6"/>
      <c r="ZB239" s="6"/>
      <c r="ZC239" s="6"/>
      <c r="ZD239" s="6"/>
      <c r="ZE239" s="6"/>
      <c r="ZF239" s="6"/>
      <c r="ZG239" s="6"/>
      <c r="ZH239" s="6"/>
      <c r="ZI239" s="6"/>
      <c r="ZJ239" s="6"/>
      <c r="ZK239" s="6"/>
      <c r="ZL239" s="6"/>
      <c r="ZM239" s="6"/>
      <c r="ZN239" s="6"/>
      <c r="ZO239" s="6"/>
      <c r="ZP239" s="6"/>
      <c r="ZQ239" s="6"/>
      <c r="ZR239" s="6"/>
      <c r="ZS239" s="6"/>
      <c r="ZT239" s="6"/>
      <c r="ZU239" s="6"/>
      <c r="ZV239" s="6"/>
      <c r="ZW239" s="6"/>
      <c r="ZX239" s="6"/>
      <c r="ZY239" s="6"/>
      <c r="ZZ239" s="6"/>
      <c r="AAA239" s="6"/>
      <c r="AAB239" s="6"/>
      <c r="AAC239" s="6"/>
      <c r="AAD239" s="6"/>
      <c r="AAE239" s="6"/>
      <c r="AAF239" s="6"/>
      <c r="AAG239" s="6"/>
      <c r="AAH239" s="6"/>
      <c r="AAI239" s="6"/>
      <c r="AAJ239" s="6"/>
      <c r="AAK239" s="6"/>
      <c r="AAL239" s="6"/>
      <c r="AAM239" s="6"/>
      <c r="AAN239" s="6"/>
      <c r="AAO239" s="6"/>
      <c r="AAP239" s="6"/>
      <c r="AAQ239" s="6"/>
      <c r="AAR239" s="6"/>
      <c r="AAS239" s="6"/>
      <c r="AAT239" s="6"/>
      <c r="AAU239" s="6"/>
      <c r="AAV239" s="6"/>
      <c r="AAW239" s="6"/>
      <c r="AAX239" s="6"/>
      <c r="AAY239" s="6"/>
      <c r="AAZ239" s="6"/>
      <c r="ABA239" s="6"/>
      <c r="ABB239" s="6"/>
      <c r="ABC239" s="6"/>
      <c r="ABD239" s="6"/>
      <c r="ABE239" s="6"/>
      <c r="ABF239" s="6"/>
      <c r="ABG239" s="6"/>
      <c r="ABH239" s="6"/>
      <c r="ABI239" s="6"/>
      <c r="ABJ239" s="6"/>
      <c r="ABK239" s="6"/>
      <c r="ABL239" s="6"/>
      <c r="ABM239" s="6"/>
      <c r="ABN239" s="6"/>
      <c r="ABO239" s="6"/>
      <c r="ABP239" s="6"/>
      <c r="ABQ239" s="6"/>
      <c r="ABR239" s="6"/>
      <c r="ABS239" s="6"/>
      <c r="ABT239" s="6"/>
      <c r="ABU239" s="6"/>
      <c r="ABV239" s="6"/>
      <c r="ABW239" s="6"/>
      <c r="ABX239" s="6"/>
      <c r="ABY239" s="6"/>
      <c r="ABZ239" s="6"/>
      <c r="ACA239" s="6"/>
      <c r="ACB239" s="6"/>
      <c r="ACC239" s="6"/>
      <c r="ACD239" s="6"/>
      <c r="ACE239" s="6"/>
      <c r="ACF239" s="6"/>
      <c r="ACG239" s="6"/>
      <c r="ACH239" s="6"/>
      <c r="ACI239" s="6"/>
      <c r="ACJ239" s="6"/>
      <c r="ACK239" s="6"/>
      <c r="ACL239" s="6"/>
      <c r="ACM239" s="6"/>
      <c r="ACN239" s="6"/>
      <c r="ACO239" s="6"/>
      <c r="ACP239" s="6"/>
      <c r="ACQ239" s="6"/>
      <c r="ACR239" s="6"/>
      <c r="ACS239" s="6"/>
      <c r="ACT239" s="6"/>
      <c r="ACU239" s="6"/>
      <c r="ACV239" s="6"/>
      <c r="ACW239" s="6"/>
      <c r="ACX239" s="6"/>
      <c r="ACY239" s="6"/>
      <c r="ACZ239" s="6"/>
      <c r="ADA239" s="6"/>
      <c r="ADB239" s="6"/>
      <c r="ADC239" s="6"/>
      <c r="ADD239" s="6"/>
      <c r="ADE239" s="6"/>
      <c r="ADF239" s="6"/>
      <c r="ADG239" s="6"/>
      <c r="ADH239" s="6"/>
      <c r="ADI239" s="6"/>
      <c r="ADJ239" s="6"/>
      <c r="ADK239" s="6"/>
      <c r="ADL239" s="6"/>
      <c r="ADM239" s="6"/>
      <c r="ADN239" s="6"/>
      <c r="ADO239" s="6"/>
      <c r="ADP239" s="6"/>
      <c r="ADQ239" s="6"/>
      <c r="ADR239" s="6"/>
      <c r="ADS239" s="6"/>
      <c r="ADT239" s="6"/>
      <c r="ADU239" s="6"/>
      <c r="ADV239" s="6"/>
      <c r="ADW239" s="6"/>
      <c r="ADX239" s="6"/>
      <c r="ADY239" s="6"/>
      <c r="ADZ239" s="6"/>
      <c r="AEA239" s="6"/>
      <c r="AEB239" s="6"/>
      <c r="AEC239" s="6"/>
      <c r="AED239" s="6"/>
      <c r="AEE239" s="6"/>
      <c r="AEF239" s="6"/>
      <c r="AEG239" s="6"/>
      <c r="AEH239" s="6"/>
      <c r="AEI239" s="6"/>
      <c r="AEJ239" s="6"/>
      <c r="AEK239" s="6"/>
      <c r="AEL239" s="6"/>
      <c r="AEM239" s="6"/>
      <c r="AEN239" s="6"/>
      <c r="AEO239" s="6"/>
      <c r="AEP239" s="6"/>
      <c r="AEQ239" s="6"/>
      <c r="AER239" s="6"/>
      <c r="AES239" s="6"/>
      <c r="AET239" s="6"/>
      <c r="AEU239" s="6"/>
      <c r="AEV239" s="6"/>
      <c r="AEW239" s="6"/>
      <c r="AEX239" s="6"/>
      <c r="AEY239" s="6"/>
      <c r="AEZ239" s="6"/>
      <c r="AFA239" s="6"/>
      <c r="AFB239" s="6"/>
      <c r="AFC239" s="6"/>
      <c r="AFD239" s="6"/>
      <c r="AFE239" s="6"/>
      <c r="AFF239" s="6"/>
      <c r="AFG239" s="6"/>
      <c r="AFH239" s="6"/>
      <c r="AFI239" s="6"/>
      <c r="AFJ239" s="6"/>
      <c r="AFK239" s="6"/>
      <c r="AFL239" s="6"/>
      <c r="AFM239" s="6"/>
      <c r="AFN239" s="6"/>
      <c r="AFO239" s="6"/>
      <c r="AFP239" s="6"/>
      <c r="AFQ239" s="6"/>
      <c r="AFR239" s="6"/>
      <c r="AFS239" s="6"/>
      <c r="AFT239" s="6"/>
      <c r="AFU239" s="6"/>
      <c r="AFV239" s="6"/>
      <c r="AFW239" s="6"/>
      <c r="AFX239" s="6"/>
      <c r="AFY239" s="6"/>
      <c r="AFZ239" s="6"/>
      <c r="AGA239" s="6"/>
      <c r="AGB239" s="6"/>
      <c r="AGC239" s="6"/>
      <c r="AGD239" s="6"/>
      <c r="AGE239" s="6"/>
      <c r="AGF239" s="6"/>
      <c r="AGG239" s="6"/>
      <c r="AGH239" s="6"/>
      <c r="AGI239" s="6"/>
      <c r="AGJ239" s="6"/>
      <c r="AGK239" s="6"/>
      <c r="AGL239" s="6"/>
      <c r="AGM239" s="6"/>
      <c r="AGN239" s="6"/>
      <c r="AGO239" s="6"/>
      <c r="AGP239" s="6"/>
      <c r="AGQ239" s="6"/>
      <c r="AGR239" s="6"/>
      <c r="AGS239" s="6"/>
      <c r="AGT239" s="6"/>
      <c r="AGU239" s="6"/>
      <c r="AGV239" s="6"/>
      <c r="AGW239" s="6"/>
      <c r="AGX239" s="6"/>
      <c r="AGY239" s="6"/>
      <c r="AGZ239" s="6"/>
      <c r="AHA239" s="6"/>
      <c r="AHB239" s="6"/>
      <c r="AHC239" s="6"/>
      <c r="AHD239" s="6"/>
      <c r="AHE239" s="6"/>
      <c r="AHF239" s="6"/>
      <c r="AHG239" s="6"/>
      <c r="AHH239" s="6"/>
      <c r="AHI239" s="6"/>
      <c r="AHJ239" s="6"/>
      <c r="AHK239" s="6"/>
      <c r="AHL239" s="6"/>
      <c r="AHM239" s="6"/>
      <c r="AHN239" s="6"/>
      <c r="AHO239" s="6"/>
      <c r="AHP239" s="6"/>
      <c r="AHQ239" s="6"/>
      <c r="AHR239" s="6"/>
      <c r="AHS239" s="6"/>
      <c r="AHT239" s="6"/>
      <c r="AHU239" s="6"/>
      <c r="AHV239" s="6"/>
      <c r="AHW239" s="6"/>
      <c r="AHX239" s="6"/>
      <c r="AHY239" s="6"/>
      <c r="AHZ239" s="6"/>
      <c r="AIA239" s="6"/>
      <c r="AIB239" s="6"/>
      <c r="AIC239" s="6"/>
      <c r="AID239" s="6"/>
      <c r="AIE239" s="6"/>
      <c r="AIF239" s="6"/>
      <c r="AIG239" s="6"/>
      <c r="AIH239" s="6"/>
      <c r="AII239" s="6"/>
      <c r="AIJ239" s="6"/>
      <c r="AIK239" s="6"/>
      <c r="AIL239" s="6"/>
      <c r="AIM239" s="6"/>
      <c r="AIN239" s="6"/>
      <c r="AIO239" s="6"/>
      <c r="AIP239" s="6"/>
      <c r="AIQ239" s="6"/>
      <c r="AIR239" s="6"/>
      <c r="AIS239" s="6"/>
      <c r="AIT239" s="6"/>
      <c r="AIU239" s="6"/>
      <c r="AIV239" s="6"/>
      <c r="AIW239" s="6"/>
      <c r="AIX239" s="6"/>
      <c r="AIY239" s="6"/>
      <c r="AIZ239" s="6"/>
      <c r="AJA239" s="6"/>
      <c r="AJB239" s="6"/>
      <c r="AJC239" s="6"/>
      <c r="AJD239" s="6"/>
      <c r="AJE239" s="6"/>
      <c r="AJF239" s="6"/>
      <c r="AJG239" s="6"/>
      <c r="AJH239" s="6"/>
      <c r="AJI239" s="6"/>
      <c r="AJJ239" s="6"/>
      <c r="AJK239" s="6"/>
      <c r="AJL239" s="6"/>
      <c r="AJM239" s="6"/>
      <c r="AJN239" s="6"/>
      <c r="AJO239" s="6"/>
      <c r="AJP239" s="6"/>
      <c r="AJQ239" s="6"/>
      <c r="AJR239" s="6"/>
      <c r="AJS239" s="6"/>
      <c r="AJT239" s="6"/>
      <c r="AJU239" s="6"/>
      <c r="AJV239" s="6"/>
      <c r="AJW239" s="6"/>
      <c r="AJX239" s="6"/>
      <c r="AJY239" s="6"/>
      <c r="AJZ239" s="6"/>
      <c r="AKA239" s="6"/>
      <c r="AKB239" s="6"/>
      <c r="AKC239" s="6"/>
      <c r="AKD239" s="6"/>
      <c r="AKE239" s="6"/>
      <c r="AKF239" s="6"/>
      <c r="AKG239" s="6"/>
      <c r="AKH239" s="6"/>
      <c r="AKI239" s="6"/>
      <c r="AKJ239" s="6"/>
      <c r="AKK239" s="6"/>
      <c r="AKL239" s="6"/>
      <c r="AKM239" s="6"/>
      <c r="AKN239" s="6"/>
      <c r="AKO239" s="6"/>
      <c r="AKP239" s="6"/>
      <c r="AKQ239" s="6"/>
      <c r="AKR239" s="6"/>
      <c r="AKS239" s="6"/>
      <c r="AKT239" s="6"/>
      <c r="AKU239" s="6"/>
      <c r="AKV239" s="6"/>
      <c r="AKW239" s="6"/>
      <c r="AKX239" s="6"/>
      <c r="AKY239" s="6"/>
      <c r="AKZ239" s="6"/>
      <c r="ALA239" s="6"/>
      <c r="ALB239" s="6"/>
      <c r="ALC239" s="6"/>
      <c r="ALD239" s="6"/>
      <c r="ALE239" s="6"/>
      <c r="ALF239" s="6"/>
      <c r="ALG239" s="6"/>
      <c r="ALH239" s="6"/>
      <c r="ALI239" s="6"/>
      <c r="ALJ239" s="6"/>
      <c r="ALK239" s="6"/>
      <c r="ALL239" s="6"/>
      <c r="ALM239" s="6"/>
      <c r="ALN239" s="6"/>
      <c r="ALO239" s="6"/>
      <c r="ALP239" s="6"/>
      <c r="ALQ239" s="6"/>
      <c r="ALR239" s="6"/>
      <c r="ALS239" s="6"/>
      <c r="ALT239" s="6"/>
      <c r="ALU239" s="6"/>
      <c r="ALV239" s="6"/>
      <c r="ALW239" s="6"/>
      <c r="ALX239" s="6"/>
      <c r="ALY239" s="6"/>
      <c r="ALZ239" s="6"/>
      <c r="AMA239" s="6"/>
      <c r="AMB239" s="6"/>
      <c r="AMC239" s="6"/>
      <c r="AMD239" s="6"/>
      <c r="AME239" s="6"/>
      <c r="AMF239" s="6"/>
      <c r="AMG239" s="6"/>
      <c r="AMH239" s="6"/>
      <c r="AMI239" s="6"/>
      <c r="AMJ239" s="6"/>
      <c r="AMK239" s="6"/>
      <c r="AML239" s="6"/>
      <c r="AMM239" s="6"/>
      <c r="AMN239" s="6"/>
      <c r="AMO239" s="6"/>
      <c r="AMP239" s="6"/>
      <c r="AMQ239" s="6"/>
      <c r="AMR239" s="6"/>
      <c r="AMS239" s="6"/>
      <c r="AMT239" s="6"/>
      <c r="AMU239" s="6"/>
      <c r="AMV239" s="6"/>
      <c r="AMW239" s="6"/>
      <c r="AMX239" s="6"/>
      <c r="AMY239" s="6"/>
      <c r="AMZ239" s="6"/>
      <c r="ANA239" s="6"/>
      <c r="ANB239" s="6"/>
      <c r="ANC239" s="6"/>
      <c r="AND239" s="6"/>
      <c r="ANE239" s="6"/>
      <c r="ANF239" s="6"/>
      <c r="ANG239" s="6"/>
      <c r="ANH239" s="6"/>
      <c r="ANI239" s="6"/>
      <c r="ANJ239" s="6"/>
      <c r="ANK239" s="6"/>
      <c r="ANL239" s="6"/>
      <c r="ANM239" s="6"/>
      <c r="ANN239" s="6"/>
      <c r="ANO239" s="6"/>
      <c r="ANP239" s="6"/>
      <c r="ANQ239" s="6"/>
      <c r="ANR239" s="6"/>
      <c r="ANS239" s="6"/>
      <c r="ANT239" s="6"/>
      <c r="ANU239" s="6"/>
      <c r="ANV239" s="6"/>
      <c r="ANW239" s="6"/>
      <c r="ANX239" s="6"/>
      <c r="ANY239" s="6"/>
      <c r="ANZ239" s="6"/>
      <c r="AOA239" s="6"/>
      <c r="AOB239" s="6"/>
      <c r="AOC239" s="6"/>
      <c r="AOD239" s="6"/>
      <c r="AOE239" s="6"/>
      <c r="AOF239" s="6"/>
      <c r="AOG239" s="6"/>
      <c r="AOH239" s="6"/>
      <c r="AOI239" s="6"/>
      <c r="AOJ239" s="6"/>
      <c r="AOK239" s="6"/>
      <c r="AOL239" s="6"/>
      <c r="AOM239" s="6"/>
      <c r="AON239" s="6"/>
      <c r="AOO239" s="6"/>
      <c r="AOP239" s="6"/>
      <c r="AOQ239" s="6"/>
      <c r="AOR239" s="6"/>
      <c r="AOS239" s="6"/>
      <c r="AOT239" s="6"/>
      <c r="AOU239" s="6"/>
      <c r="AOV239" s="6"/>
      <c r="AOW239" s="6"/>
      <c r="AOX239" s="6"/>
      <c r="AOY239" s="6"/>
      <c r="AOZ239" s="6"/>
      <c r="APA239" s="6"/>
      <c r="APB239" s="6"/>
      <c r="APC239" s="6"/>
      <c r="APD239" s="6"/>
      <c r="APE239" s="6"/>
      <c r="APF239" s="6"/>
      <c r="APG239" s="6"/>
      <c r="APH239" s="6"/>
      <c r="API239" s="6"/>
      <c r="APJ239" s="6"/>
      <c r="APK239" s="6"/>
      <c r="APL239" s="6"/>
      <c r="APM239" s="6"/>
      <c r="APN239" s="6"/>
      <c r="APO239" s="6"/>
      <c r="APP239" s="6"/>
      <c r="APQ239" s="6"/>
      <c r="APR239" s="6"/>
      <c r="APS239" s="6"/>
      <c r="APT239" s="6"/>
      <c r="APU239" s="6"/>
      <c r="APV239" s="6"/>
      <c r="APW239" s="6"/>
      <c r="APX239" s="6"/>
      <c r="APY239" s="6"/>
      <c r="APZ239" s="6"/>
      <c r="AQA239" s="6"/>
      <c r="AQB239" s="6"/>
      <c r="AQC239" s="6"/>
      <c r="AQD239" s="6"/>
      <c r="AQE239" s="6"/>
      <c r="AQF239" s="6"/>
      <c r="AQG239" s="6"/>
      <c r="AQH239" s="6"/>
      <c r="AQI239" s="6"/>
      <c r="AQJ239" s="6"/>
      <c r="AQK239" s="6"/>
      <c r="AQL239" s="6"/>
      <c r="AQM239" s="6"/>
      <c r="AQN239" s="6"/>
      <c r="AQO239" s="6"/>
      <c r="AQP239" s="6"/>
      <c r="AQQ239" s="6"/>
      <c r="AQR239" s="6"/>
      <c r="AQS239" s="6"/>
      <c r="AQT239" s="6"/>
      <c r="AQU239" s="6"/>
      <c r="AQV239" s="6"/>
      <c r="AQW239" s="6"/>
      <c r="AQX239" s="6"/>
      <c r="AQY239" s="6"/>
      <c r="AQZ239" s="6"/>
      <c r="ARA239" s="6"/>
      <c r="ARB239" s="6"/>
      <c r="ARC239" s="6"/>
      <c r="ARD239" s="6"/>
      <c r="ARE239" s="6"/>
      <c r="ARF239" s="6"/>
      <c r="ARG239" s="6"/>
      <c r="ARH239" s="6"/>
      <c r="ARI239" s="6"/>
      <c r="ARJ239" s="6"/>
      <c r="ARK239" s="6"/>
      <c r="ARL239" s="6"/>
      <c r="ARM239" s="6"/>
      <c r="ARN239" s="6"/>
      <c r="ARO239" s="6"/>
      <c r="ARP239" s="6"/>
      <c r="ARQ239" s="6"/>
      <c r="ARR239" s="6"/>
      <c r="ARS239" s="6"/>
      <c r="ART239" s="6"/>
      <c r="ARU239" s="6"/>
      <c r="ARV239" s="6"/>
      <c r="ARW239" s="6"/>
      <c r="ARX239" s="6"/>
      <c r="ARY239" s="6"/>
      <c r="ARZ239" s="6"/>
      <c r="ASA239" s="6"/>
      <c r="ASB239" s="6"/>
      <c r="ASC239" s="6"/>
      <c r="ASD239" s="6"/>
      <c r="ASE239" s="6"/>
      <c r="ASF239" s="6"/>
      <c r="ASG239" s="6"/>
      <c r="ASH239" s="6"/>
      <c r="ASI239" s="6"/>
      <c r="ASJ239" s="6"/>
      <c r="ASK239" s="6"/>
      <c r="ASL239" s="6"/>
      <c r="ASM239" s="6"/>
      <c r="ASN239" s="6"/>
      <c r="ASO239" s="6"/>
      <c r="ASP239" s="6"/>
      <c r="ASQ239" s="6"/>
      <c r="ASR239" s="6"/>
      <c r="ASS239" s="6"/>
      <c r="AST239" s="6"/>
      <c r="ASU239" s="6"/>
      <c r="ASV239" s="6"/>
      <c r="ASW239" s="6"/>
      <c r="ASX239" s="6"/>
      <c r="ASY239" s="6"/>
      <c r="ASZ239" s="6"/>
      <c r="ATA239" s="6"/>
      <c r="ATB239" s="6"/>
      <c r="ATC239" s="6"/>
      <c r="ATD239" s="6"/>
      <c r="ATE239" s="6"/>
      <c r="ATF239" s="6"/>
      <c r="ATG239" s="6"/>
      <c r="ATH239" s="6"/>
      <c r="ATI239" s="6"/>
      <c r="ATJ239" s="6"/>
      <c r="ATK239" s="6"/>
      <c r="ATL239" s="6"/>
      <c r="ATM239" s="6"/>
      <c r="ATN239" s="6"/>
      <c r="ATO239" s="6"/>
      <c r="ATP239" s="6"/>
      <c r="ATQ239" s="6"/>
      <c r="ATR239" s="6"/>
      <c r="ATS239" s="6"/>
      <c r="ATT239" s="6"/>
      <c r="ATU239" s="6"/>
      <c r="ATV239" s="6"/>
      <c r="ATW239" s="6"/>
      <c r="ATX239" s="6"/>
      <c r="ATY239" s="6"/>
      <c r="ATZ239" s="6"/>
      <c r="AUA239" s="6"/>
      <c r="AUB239" s="6"/>
      <c r="AUC239" s="6"/>
      <c r="AUD239" s="6"/>
      <c r="AUE239" s="6"/>
      <c r="AUF239" s="6"/>
      <c r="AUG239" s="6"/>
      <c r="AUH239" s="6"/>
      <c r="AUI239" s="6"/>
      <c r="AUJ239" s="6"/>
      <c r="AUK239" s="6"/>
      <c r="AUL239" s="6"/>
      <c r="AUM239" s="6"/>
      <c r="AUN239" s="6"/>
      <c r="AUO239" s="6"/>
      <c r="AUP239" s="6"/>
      <c r="AUQ239" s="6"/>
      <c r="AUR239" s="6"/>
      <c r="AUS239" s="6"/>
      <c r="AUT239" s="6"/>
      <c r="AUU239" s="6"/>
      <c r="AUV239" s="6"/>
      <c r="AUW239" s="6"/>
      <c r="AUX239" s="6"/>
      <c r="AUY239" s="6"/>
      <c r="AUZ239" s="6"/>
      <c r="AVA239" s="6"/>
      <c r="AVB239" s="6"/>
      <c r="AVC239" s="6"/>
      <c r="AVD239" s="6"/>
      <c r="AVE239" s="6"/>
      <c r="AVF239" s="6"/>
      <c r="AVG239" s="6"/>
      <c r="AVH239" s="6"/>
      <c r="AVI239" s="6"/>
      <c r="AVJ239" s="6"/>
      <c r="AVK239" s="6"/>
      <c r="AVL239" s="6"/>
      <c r="AVM239" s="6"/>
      <c r="AVN239" s="6"/>
      <c r="AVO239" s="6"/>
      <c r="AVP239" s="6"/>
      <c r="AVQ239" s="6"/>
      <c r="AVR239" s="6"/>
      <c r="AVS239" s="6"/>
      <c r="AVT239" s="6"/>
      <c r="AVU239" s="6"/>
      <c r="AVV239" s="6"/>
      <c r="AVW239" s="6"/>
      <c r="AVX239" s="6"/>
      <c r="AVY239" s="6"/>
      <c r="AVZ239" s="6"/>
      <c r="AWA239" s="6"/>
      <c r="AWB239" s="6"/>
      <c r="AWC239" s="6"/>
      <c r="AWD239" s="6"/>
      <c r="AWE239" s="6"/>
      <c r="AWF239" s="6"/>
      <c r="AWG239" s="6"/>
      <c r="AWH239" s="6"/>
      <c r="AWI239" s="6"/>
      <c r="AWJ239" s="6"/>
      <c r="AWK239" s="6"/>
      <c r="AWL239" s="6"/>
      <c r="AWM239" s="6"/>
      <c r="AWN239" s="6"/>
      <c r="AWO239" s="6"/>
      <c r="AWP239" s="6"/>
      <c r="AWQ239" s="6"/>
      <c r="AWR239" s="6"/>
      <c r="AWS239" s="6"/>
      <c r="AWT239" s="6"/>
      <c r="AWU239" s="6"/>
      <c r="AWV239" s="6"/>
      <c r="AWW239" s="6"/>
      <c r="AWX239" s="6"/>
      <c r="AWY239" s="6"/>
      <c r="AWZ239" s="6"/>
      <c r="AXA239" s="6"/>
      <c r="AXB239" s="6"/>
      <c r="AXC239" s="6"/>
      <c r="AXD239" s="6"/>
      <c r="AXE239" s="6"/>
      <c r="AXF239" s="6"/>
      <c r="AXG239" s="6"/>
      <c r="AXH239" s="6"/>
      <c r="AXI239" s="6"/>
      <c r="AXJ239" s="6"/>
      <c r="AXK239" s="6"/>
      <c r="AXL239" s="6"/>
      <c r="AXM239" s="6"/>
      <c r="AXN239" s="6"/>
      <c r="AXO239" s="6"/>
      <c r="AXP239" s="6"/>
      <c r="AXQ239" s="6"/>
      <c r="AXR239" s="6"/>
      <c r="AXS239" s="6"/>
      <c r="AXT239" s="6"/>
      <c r="AXU239" s="6"/>
      <c r="AXV239" s="6"/>
      <c r="AXW239" s="6"/>
      <c r="AXX239" s="6"/>
      <c r="AXY239" s="6"/>
      <c r="AXZ239" s="6"/>
      <c r="AYA239" s="6"/>
      <c r="AYB239" s="6"/>
      <c r="AYC239" s="6"/>
      <c r="AYD239" s="6"/>
      <c r="AYE239" s="6"/>
      <c r="AYF239" s="6"/>
      <c r="AYG239" s="6"/>
      <c r="AYH239" s="6"/>
      <c r="AYI239" s="6"/>
      <c r="AYJ239" s="6"/>
      <c r="AYK239" s="6"/>
      <c r="AYL239" s="6"/>
      <c r="AYM239" s="6"/>
      <c r="AYN239" s="6"/>
      <c r="AYO239" s="6"/>
      <c r="AYP239" s="6"/>
      <c r="AYQ239" s="6"/>
      <c r="AYR239" s="6"/>
      <c r="AYS239" s="6"/>
      <c r="AYT239" s="6"/>
      <c r="AYU239" s="6"/>
      <c r="AYV239" s="6"/>
      <c r="AYW239" s="6"/>
      <c r="AYX239" s="6"/>
      <c r="AYY239" s="6"/>
      <c r="AYZ239" s="6"/>
      <c r="AZA239" s="6"/>
      <c r="AZB239" s="6"/>
      <c r="AZC239" s="6"/>
      <c r="AZD239" s="6"/>
      <c r="AZE239" s="6"/>
      <c r="AZF239" s="6"/>
      <c r="AZG239" s="6"/>
      <c r="AZH239" s="6"/>
      <c r="AZI239" s="6"/>
      <c r="AZJ239" s="6"/>
      <c r="AZK239" s="6"/>
      <c r="AZL239" s="6"/>
      <c r="AZM239" s="6"/>
      <c r="AZN239" s="6"/>
      <c r="AZO239" s="6"/>
      <c r="AZP239" s="6"/>
      <c r="AZQ239" s="6"/>
      <c r="AZR239" s="6"/>
      <c r="AZS239" s="6"/>
      <c r="AZT239" s="6"/>
      <c r="AZU239" s="6"/>
      <c r="AZV239" s="6"/>
      <c r="AZW239" s="6"/>
      <c r="AZX239" s="6"/>
      <c r="AZY239" s="6"/>
      <c r="AZZ239" s="6"/>
      <c r="BAA239" s="6"/>
      <c r="BAB239" s="6"/>
      <c r="BAC239" s="6"/>
      <c r="BAD239" s="6"/>
      <c r="BAE239" s="6"/>
      <c r="BAF239" s="6"/>
      <c r="BAG239" s="6"/>
      <c r="BAH239" s="6"/>
      <c r="BAI239" s="6"/>
      <c r="BAJ239" s="6"/>
      <c r="BAK239" s="6"/>
      <c r="BAL239" s="6"/>
      <c r="BAM239" s="6"/>
      <c r="BAN239" s="6"/>
      <c r="BAO239" s="6"/>
      <c r="BAP239" s="6"/>
      <c r="BAQ239" s="6"/>
      <c r="BAR239" s="6"/>
      <c r="BAS239" s="6"/>
      <c r="BAT239" s="6"/>
      <c r="BAU239" s="6"/>
      <c r="BAV239" s="6"/>
      <c r="BAW239" s="6"/>
      <c r="BAX239" s="6"/>
      <c r="BAY239" s="6"/>
      <c r="BAZ239" s="6"/>
      <c r="BBA239" s="6"/>
      <c r="BBB239" s="6"/>
      <c r="BBC239" s="6"/>
      <c r="BBD239" s="6"/>
      <c r="BBE239" s="6"/>
      <c r="BBF239" s="6"/>
      <c r="BBG239" s="6"/>
      <c r="BBH239" s="6"/>
      <c r="BBI239" s="6"/>
      <c r="BBJ239" s="6"/>
      <c r="BBK239" s="6"/>
      <c r="BBL239" s="6"/>
      <c r="BBM239" s="6"/>
      <c r="BBN239" s="6"/>
      <c r="BBO239" s="6"/>
      <c r="BBP239" s="6"/>
      <c r="BBQ239" s="6"/>
      <c r="BBR239" s="6"/>
      <c r="BBS239" s="6"/>
      <c r="BBT239" s="6"/>
      <c r="BBU239" s="6"/>
      <c r="BBV239" s="6"/>
      <c r="BBW239" s="6"/>
      <c r="BBX239" s="6"/>
      <c r="BBY239" s="6"/>
      <c r="BBZ239" s="6"/>
      <c r="BCA239" s="6"/>
      <c r="BCB239" s="6"/>
      <c r="BCC239" s="6"/>
      <c r="BCD239" s="6"/>
      <c r="BCE239" s="6"/>
      <c r="BCF239" s="6"/>
      <c r="BCG239" s="6"/>
      <c r="BCH239" s="6"/>
      <c r="BCI239" s="6"/>
      <c r="BCJ239" s="6"/>
      <c r="BCK239" s="6"/>
      <c r="BCL239" s="6"/>
      <c r="BCM239" s="6"/>
      <c r="BCN239" s="6"/>
      <c r="BCO239" s="6"/>
      <c r="BCP239" s="6"/>
      <c r="BCQ239" s="6"/>
      <c r="BCR239" s="6"/>
      <c r="BCS239" s="6"/>
      <c r="BCT239" s="6"/>
      <c r="BCU239" s="6"/>
      <c r="BCV239" s="6"/>
      <c r="BCW239" s="6"/>
      <c r="BCX239" s="6"/>
      <c r="BCY239" s="6"/>
      <c r="BCZ239" s="6"/>
      <c r="BDA239" s="6"/>
      <c r="BDB239" s="6"/>
      <c r="BDC239" s="6"/>
      <c r="BDD239" s="6"/>
      <c r="BDE239" s="6"/>
      <c r="BDF239" s="6"/>
      <c r="BDG239" s="6"/>
      <c r="BDH239" s="6"/>
      <c r="BDI239" s="6"/>
      <c r="BDJ239" s="6"/>
      <c r="BDK239" s="6"/>
      <c r="BDL239" s="6"/>
      <c r="BDM239" s="6"/>
      <c r="BDN239" s="6"/>
      <c r="BDO239" s="6"/>
      <c r="BDP239" s="6"/>
      <c r="BDQ239" s="6"/>
      <c r="BDR239" s="6"/>
      <c r="BDS239" s="6"/>
      <c r="BDT239" s="6"/>
      <c r="BDU239" s="6"/>
    </row>
    <row r="240" spans="1:1477" s="69" customFormat="1">
      <c r="B240" s="67" t="s">
        <v>6</v>
      </c>
      <c r="C240" s="67" t="s">
        <v>403</v>
      </c>
      <c r="D240" s="67" t="s">
        <v>404</v>
      </c>
      <c r="E240" s="68">
        <v>44265</v>
      </c>
      <c r="F240" s="67" t="s">
        <v>823</v>
      </c>
      <c r="G240" s="158" t="s">
        <v>822</v>
      </c>
      <c r="H240" s="187">
        <v>2</v>
      </c>
      <c r="I240" s="69">
        <v>3</v>
      </c>
      <c r="J240" s="69">
        <v>300</v>
      </c>
      <c r="K240" s="69">
        <v>401</v>
      </c>
      <c r="L240" s="69">
        <v>401</v>
      </c>
      <c r="M240" s="186">
        <f>IF(J240 = 0,0,(L240-AH240-AI240)/J240)</f>
        <v>1</v>
      </c>
      <c r="N240" s="69">
        <f>IF(G240&lt;&gt;"",IF(M240&lt;=1.2,1,0),0)</f>
        <v>1</v>
      </c>
      <c r="O240" s="69">
        <v>0</v>
      </c>
      <c r="P240" s="69">
        <v>0</v>
      </c>
      <c r="Q240" s="69">
        <v>0</v>
      </c>
      <c r="R240" s="69">
        <v>101</v>
      </c>
      <c r="S240" s="69">
        <v>0</v>
      </c>
      <c r="T240" s="190">
        <v>6600000</v>
      </c>
      <c r="U240" s="190">
        <v>63000</v>
      </c>
      <c r="V240" s="190">
        <v>6537000</v>
      </c>
      <c r="W240" s="190">
        <v>7117569</v>
      </c>
      <c r="X240" s="190">
        <v>6571044</v>
      </c>
      <c r="Y240" s="190">
        <v>0</v>
      </c>
      <c r="Z240" s="190">
        <v>0</v>
      </c>
      <c r="AA240" s="190">
        <v>0</v>
      </c>
      <c r="AB240" s="190">
        <v>6571044</v>
      </c>
      <c r="AC240" s="190">
        <v>6563814</v>
      </c>
      <c r="AD240" s="186">
        <f>IF(V240=0,0,AC240/V240)</f>
        <v>1.0041018815970628</v>
      </c>
      <c r="AE240" s="69">
        <f>IF(AD240 &lt;=1.1,1,0)</f>
        <v>1</v>
      </c>
      <c r="AF240" s="190">
        <v>0</v>
      </c>
      <c r="AG240" s="190">
        <v>517569</v>
      </c>
      <c r="AH240" s="69">
        <v>36</v>
      </c>
      <c r="AI240" s="69">
        <v>65</v>
      </c>
      <c r="AJ240" s="69">
        <v>0</v>
      </c>
      <c r="AK240" s="69">
        <v>0</v>
      </c>
      <c r="AL240" s="80">
        <v>126742</v>
      </c>
      <c r="AM240" s="80">
        <v>0</v>
      </c>
      <c r="AN240" s="69">
        <v>0</v>
      </c>
      <c r="AO240" s="69">
        <v>0</v>
      </c>
      <c r="AP240" s="80">
        <v>110994</v>
      </c>
      <c r="AQ240" s="80">
        <v>0</v>
      </c>
      <c r="AR240" s="69">
        <v>0</v>
      </c>
      <c r="AS240" s="69">
        <v>0</v>
      </c>
      <c r="AT240" s="80">
        <v>0</v>
      </c>
      <c r="AU240" s="80">
        <v>0</v>
      </c>
      <c r="AV240" s="69">
        <v>0</v>
      </c>
      <c r="AW240" s="69">
        <v>0</v>
      </c>
      <c r="AX240" s="80">
        <v>0</v>
      </c>
      <c r="AY240" s="80">
        <v>0</v>
      </c>
      <c r="AZ240" s="69">
        <v>0</v>
      </c>
      <c r="BA240" s="69">
        <v>0</v>
      </c>
      <c r="BB240" s="80">
        <v>0</v>
      </c>
      <c r="BC240" s="80">
        <v>0</v>
      </c>
      <c r="BD240" s="69">
        <v>0</v>
      </c>
      <c r="BE240" s="69">
        <v>0</v>
      </c>
      <c r="BF240" s="80">
        <v>272603</v>
      </c>
      <c r="BG240" s="80">
        <v>0</v>
      </c>
      <c r="BH240" s="69">
        <v>0</v>
      </c>
      <c r="BI240" s="69">
        <v>0</v>
      </c>
      <c r="BJ240" s="80">
        <v>0</v>
      </c>
      <c r="BK240" s="80">
        <v>0</v>
      </c>
      <c r="BL240" s="69">
        <v>0</v>
      </c>
      <c r="BM240" s="69">
        <v>0</v>
      </c>
      <c r="BN240" s="80">
        <v>0</v>
      </c>
      <c r="BO240" s="80">
        <v>0</v>
      </c>
      <c r="BP240" s="69">
        <v>0</v>
      </c>
      <c r="BQ240" s="69">
        <v>0</v>
      </c>
      <c r="BR240" s="80">
        <v>7230</v>
      </c>
      <c r="BS240" s="80">
        <v>0</v>
      </c>
      <c r="BT240" s="69">
        <v>0</v>
      </c>
      <c r="BU240" s="69">
        <v>0</v>
      </c>
      <c r="BV240" s="80">
        <v>0</v>
      </c>
      <c r="BW240" s="80">
        <v>0</v>
      </c>
      <c r="BX240" s="69">
        <v>0</v>
      </c>
      <c r="BY240" s="69">
        <v>0</v>
      </c>
      <c r="BZ240" s="80">
        <v>0</v>
      </c>
      <c r="CA240" s="80">
        <v>0</v>
      </c>
      <c r="CB240" s="69">
        <v>0</v>
      </c>
      <c r="CC240" s="69">
        <v>0</v>
      </c>
      <c r="CD240" s="80">
        <v>0</v>
      </c>
      <c r="CE240" s="80">
        <v>0</v>
      </c>
      <c r="CF240" s="69">
        <v>0</v>
      </c>
      <c r="CG240" s="69">
        <v>0</v>
      </c>
      <c r="CH240" s="80">
        <v>0</v>
      </c>
      <c r="CI240" s="80">
        <v>0</v>
      </c>
      <c r="CJ240" s="69">
        <v>0</v>
      </c>
      <c r="CK240" s="69">
        <v>0</v>
      </c>
      <c r="CL240" s="80">
        <v>517569</v>
      </c>
      <c r="CM240" s="80">
        <v>0</v>
      </c>
      <c r="CN240" s="67" t="s">
        <v>790</v>
      </c>
      <c r="CO240" s="67" t="s">
        <v>791</v>
      </c>
      <c r="CP240" s="67" t="s">
        <v>570</v>
      </c>
      <c r="CQ240" s="67" t="s">
        <v>570</v>
      </c>
      <c r="CR240" s="67" t="s">
        <v>570</v>
      </c>
      <c r="CS240" s="67" t="s">
        <v>570</v>
      </c>
      <c r="CT240" s="68">
        <v>45370</v>
      </c>
      <c r="CU240" s="67" t="s">
        <v>823</v>
      </c>
      <c r="CV240" s="67" t="s">
        <v>824</v>
      </c>
      <c r="CW240" s="68" t="s">
        <v>168</v>
      </c>
      <c r="CX240" s="68">
        <v>45070</v>
      </c>
      <c r="CY240" s="67" t="s">
        <v>821</v>
      </c>
      <c r="CZ240" s="67" t="s">
        <v>827</v>
      </c>
      <c r="DA240" s="67" t="s">
        <v>888</v>
      </c>
      <c r="DB240" s="81">
        <v>6998000</v>
      </c>
      <c r="DD240" s="67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</row>
    <row r="241" spans="1:1477" s="69" customFormat="1">
      <c r="B241" s="67" t="s">
        <v>6</v>
      </c>
      <c r="C241" s="67" t="s">
        <v>405</v>
      </c>
      <c r="D241" s="67" t="s">
        <v>406</v>
      </c>
      <c r="E241" s="68">
        <v>44573</v>
      </c>
      <c r="F241" s="67" t="s">
        <v>823</v>
      </c>
      <c r="G241" s="158" t="s">
        <v>829</v>
      </c>
      <c r="H241" s="187">
        <v>1</v>
      </c>
      <c r="I241" s="69">
        <v>1</v>
      </c>
      <c r="J241" s="69">
        <v>120</v>
      </c>
      <c r="K241" s="69">
        <v>172</v>
      </c>
      <c r="L241" s="69">
        <v>172</v>
      </c>
      <c r="M241" s="186">
        <f t="shared" ref="M241:M251" si="96">IF(J241 = 0,0,(L241-AH241-AI241)/J241)</f>
        <v>1.175</v>
      </c>
      <c r="N241" s="69">
        <f t="shared" ref="N241:N251" si="97">IF(G241&lt;&gt;"",IF(M241&lt;=1.2,1,0),0)</f>
        <v>1</v>
      </c>
      <c r="O241" s="69">
        <v>0</v>
      </c>
      <c r="P241" s="69">
        <v>0</v>
      </c>
      <c r="Q241" s="69">
        <v>0</v>
      </c>
      <c r="R241" s="69">
        <v>52</v>
      </c>
      <c r="S241" s="69">
        <v>0</v>
      </c>
      <c r="T241" s="190">
        <v>679686</v>
      </c>
      <c r="U241" s="190">
        <v>28000</v>
      </c>
      <c r="V241" s="190">
        <v>651686</v>
      </c>
      <c r="W241" s="190">
        <v>695950</v>
      </c>
      <c r="X241" s="190">
        <v>640611</v>
      </c>
      <c r="Y241" s="190">
        <v>0</v>
      </c>
      <c r="Z241" s="190">
        <v>0</v>
      </c>
      <c r="AA241" s="190">
        <v>0</v>
      </c>
      <c r="AB241" s="190">
        <v>640611</v>
      </c>
      <c r="AC241" s="190">
        <v>640611</v>
      </c>
      <c r="AD241" s="186">
        <f t="shared" ref="AD241:AD251" si="98">IF(V241=0,0,AC241/V241)</f>
        <v>0.98300561927063035</v>
      </c>
      <c r="AE241" s="69">
        <f t="shared" ref="AE241:AE251" si="99">IF(AD241 &lt;=1.1,1,0)</f>
        <v>1</v>
      </c>
      <c r="AF241" s="190">
        <v>0</v>
      </c>
      <c r="AG241" s="190">
        <v>16264</v>
      </c>
      <c r="AH241" s="69">
        <v>8</v>
      </c>
      <c r="AI241" s="69">
        <v>23</v>
      </c>
      <c r="AJ241" s="69">
        <v>0</v>
      </c>
      <c r="AK241" s="69">
        <v>0</v>
      </c>
      <c r="AL241" s="80">
        <v>0</v>
      </c>
      <c r="AM241" s="80">
        <v>0</v>
      </c>
      <c r="AN241" s="69">
        <v>0</v>
      </c>
      <c r="AO241" s="69">
        <v>0</v>
      </c>
      <c r="AP241" s="80">
        <v>16264</v>
      </c>
      <c r="AQ241" s="80">
        <v>16264</v>
      </c>
      <c r="AR241" s="69">
        <v>0</v>
      </c>
      <c r="AS241" s="69">
        <v>0</v>
      </c>
      <c r="AT241" s="80">
        <v>0</v>
      </c>
      <c r="AU241" s="80">
        <v>0</v>
      </c>
      <c r="AV241" s="69">
        <v>0</v>
      </c>
      <c r="AW241" s="69">
        <v>0</v>
      </c>
      <c r="AX241" s="80">
        <v>0</v>
      </c>
      <c r="AY241" s="80">
        <v>0</v>
      </c>
      <c r="AZ241" s="69">
        <v>0</v>
      </c>
      <c r="BA241" s="69">
        <v>0</v>
      </c>
      <c r="BB241" s="80">
        <v>0</v>
      </c>
      <c r="BC241" s="80">
        <v>0</v>
      </c>
      <c r="BD241" s="69">
        <v>21</v>
      </c>
      <c r="BE241" s="69">
        <v>0</v>
      </c>
      <c r="BF241" s="80">
        <v>0</v>
      </c>
      <c r="BG241" s="80">
        <v>0</v>
      </c>
      <c r="BH241" s="69">
        <v>0</v>
      </c>
      <c r="BI241" s="69">
        <v>0</v>
      </c>
      <c r="BJ241" s="80">
        <v>0</v>
      </c>
      <c r="BK241" s="80">
        <v>0</v>
      </c>
      <c r="BL241" s="69">
        <v>0</v>
      </c>
      <c r="BM241" s="69">
        <v>0</v>
      </c>
      <c r="BN241" s="80">
        <v>0</v>
      </c>
      <c r="BO241" s="80">
        <v>0</v>
      </c>
      <c r="BP241" s="69">
        <v>0</v>
      </c>
      <c r="BQ241" s="69">
        <v>0</v>
      </c>
      <c r="BR241" s="80">
        <v>0</v>
      </c>
      <c r="BS241" s="80">
        <v>0</v>
      </c>
      <c r="BT241" s="69">
        <v>0</v>
      </c>
      <c r="BU241" s="69">
        <v>0</v>
      </c>
      <c r="BV241" s="80">
        <v>0</v>
      </c>
      <c r="BW241" s="80">
        <v>0</v>
      </c>
      <c r="BX241" s="69">
        <v>0</v>
      </c>
      <c r="BY241" s="69">
        <v>0</v>
      </c>
      <c r="BZ241" s="80">
        <v>0</v>
      </c>
      <c r="CA241" s="80">
        <v>0</v>
      </c>
      <c r="CB241" s="69">
        <v>0</v>
      </c>
      <c r="CC241" s="69">
        <v>0</v>
      </c>
      <c r="CD241" s="80">
        <v>0</v>
      </c>
      <c r="CE241" s="80">
        <v>0</v>
      </c>
      <c r="CF241" s="69">
        <v>0</v>
      </c>
      <c r="CG241" s="69">
        <v>0</v>
      </c>
      <c r="CH241" s="80">
        <v>0</v>
      </c>
      <c r="CI241" s="80">
        <v>0</v>
      </c>
      <c r="CJ241" s="69">
        <v>21</v>
      </c>
      <c r="CK241" s="69">
        <v>0</v>
      </c>
      <c r="CL241" s="80">
        <v>16264</v>
      </c>
      <c r="CM241" s="80">
        <v>16264</v>
      </c>
      <c r="CN241" s="67" t="s">
        <v>792</v>
      </c>
      <c r="CO241" s="67" t="s">
        <v>793</v>
      </c>
      <c r="CP241" s="67" t="s">
        <v>570</v>
      </c>
      <c r="CQ241" s="67" t="s">
        <v>570</v>
      </c>
      <c r="CR241" s="67" t="s">
        <v>570</v>
      </c>
      <c r="CS241" s="67" t="s">
        <v>570</v>
      </c>
      <c r="CT241" s="68">
        <v>45195</v>
      </c>
      <c r="CU241" s="67" t="s">
        <v>825</v>
      </c>
      <c r="CV241" s="67" t="s">
        <v>824</v>
      </c>
      <c r="CW241" s="68" t="s">
        <v>168</v>
      </c>
      <c r="CX241" s="68">
        <v>45036</v>
      </c>
      <c r="CY241" s="67" t="s">
        <v>821</v>
      </c>
      <c r="CZ241" s="67" t="s">
        <v>827</v>
      </c>
      <c r="DA241" s="67" t="s">
        <v>888</v>
      </c>
      <c r="DB241" s="81">
        <v>644500</v>
      </c>
      <c r="DD241" s="67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  <c r="ATJ241"/>
      <c r="ATK241"/>
      <c r="ATL241"/>
      <c r="ATM241"/>
      <c r="ATN241"/>
      <c r="ATO241"/>
      <c r="ATP241"/>
      <c r="ATQ241"/>
      <c r="ATR241"/>
      <c r="ATS241"/>
      <c r="ATT241"/>
      <c r="ATU241"/>
      <c r="ATV241"/>
      <c r="ATW241"/>
      <c r="ATX241"/>
      <c r="ATY241"/>
      <c r="ATZ241"/>
      <c r="AUA241"/>
      <c r="AUB241"/>
      <c r="AUC241"/>
      <c r="AUD241"/>
      <c r="AUE241"/>
      <c r="AUF241"/>
      <c r="AUG241"/>
      <c r="AUH241"/>
      <c r="AUI241"/>
      <c r="AUJ241"/>
      <c r="AUK241"/>
      <c r="AUL241"/>
      <c r="AUM241"/>
      <c r="AUN241"/>
      <c r="AUO241"/>
      <c r="AUP241"/>
      <c r="AUQ241"/>
      <c r="AUR241"/>
      <c r="AUS241"/>
      <c r="AUT241"/>
      <c r="AUU241"/>
      <c r="AUV241"/>
      <c r="AUW241"/>
      <c r="AUX241"/>
      <c r="AUY241"/>
      <c r="AUZ241"/>
      <c r="AVA241"/>
      <c r="AVB241"/>
      <c r="AVC241"/>
      <c r="AVD241"/>
      <c r="AVE241"/>
      <c r="AVF241"/>
      <c r="AVG241"/>
      <c r="AVH241"/>
      <c r="AVI241"/>
      <c r="AVJ241"/>
      <c r="AVK241"/>
      <c r="AVL241"/>
      <c r="AVM241"/>
      <c r="AVN241"/>
      <c r="AVO241"/>
      <c r="AVP241"/>
      <c r="AVQ241"/>
      <c r="AVR241"/>
      <c r="AVS241"/>
      <c r="AVT241"/>
      <c r="AVU241"/>
      <c r="AVV241"/>
      <c r="AVW241"/>
      <c r="AVX241"/>
      <c r="AVY241"/>
      <c r="AVZ241"/>
      <c r="AWA241"/>
      <c r="AWB241"/>
      <c r="AWC241"/>
      <c r="AWD241"/>
      <c r="AWE241"/>
      <c r="AWF241"/>
      <c r="AWG241"/>
      <c r="AWH241"/>
      <c r="AWI241"/>
      <c r="AWJ241"/>
      <c r="AWK241"/>
      <c r="AWL241"/>
      <c r="AWM241"/>
      <c r="AWN241"/>
      <c r="AWO241"/>
      <c r="AWP241"/>
      <c r="AWQ241"/>
      <c r="AWR241"/>
      <c r="AWS241"/>
      <c r="AWT241"/>
      <c r="AWU241"/>
      <c r="AWV241"/>
      <c r="AWW241"/>
      <c r="AWX241"/>
      <c r="AWY241"/>
      <c r="AWZ241"/>
      <c r="AXA241"/>
      <c r="AXB241"/>
      <c r="AXC241"/>
      <c r="AXD241"/>
      <c r="AXE241"/>
      <c r="AXF241"/>
      <c r="AXG241"/>
      <c r="AXH241"/>
      <c r="AXI241"/>
      <c r="AXJ241"/>
      <c r="AXK241"/>
      <c r="AXL241"/>
      <c r="AXM241"/>
      <c r="AXN241"/>
      <c r="AXO241"/>
      <c r="AXP241"/>
      <c r="AXQ241"/>
      <c r="AXR241"/>
      <c r="AXS241"/>
      <c r="AXT241"/>
      <c r="AXU241"/>
      <c r="AXV241"/>
      <c r="AXW241"/>
      <c r="AXX241"/>
      <c r="AXY241"/>
      <c r="AXZ241"/>
      <c r="AYA241"/>
      <c r="AYB241"/>
      <c r="AYC241"/>
      <c r="AYD241"/>
      <c r="AYE241"/>
      <c r="AYF241"/>
      <c r="AYG241"/>
      <c r="AYH241"/>
      <c r="AYI241"/>
      <c r="AYJ241"/>
      <c r="AYK241"/>
      <c r="AYL241"/>
      <c r="AYM241"/>
      <c r="AYN241"/>
      <c r="AYO241"/>
      <c r="AYP241"/>
      <c r="AYQ241"/>
      <c r="AYR241"/>
      <c r="AYS241"/>
      <c r="AYT241"/>
      <c r="AYU241"/>
      <c r="AYV241"/>
      <c r="AYW241"/>
      <c r="AYX241"/>
      <c r="AYY241"/>
      <c r="AYZ241"/>
      <c r="AZA241"/>
      <c r="AZB241"/>
      <c r="AZC241"/>
      <c r="AZD241"/>
      <c r="AZE241"/>
      <c r="AZF241"/>
      <c r="AZG241"/>
      <c r="AZH241"/>
      <c r="AZI241"/>
      <c r="AZJ241"/>
      <c r="AZK241"/>
      <c r="AZL241"/>
      <c r="AZM241"/>
      <c r="AZN241"/>
      <c r="AZO241"/>
      <c r="AZP241"/>
      <c r="AZQ241"/>
      <c r="AZR241"/>
      <c r="AZS241"/>
      <c r="AZT241"/>
      <c r="AZU241"/>
      <c r="AZV241"/>
      <c r="AZW241"/>
      <c r="AZX241"/>
      <c r="AZY241"/>
      <c r="AZZ241"/>
      <c r="BAA241"/>
      <c r="BAB241"/>
      <c r="BAC241"/>
      <c r="BAD241"/>
      <c r="BAE241"/>
      <c r="BAF241"/>
      <c r="BAG241"/>
      <c r="BAH241"/>
      <c r="BAI241"/>
      <c r="BAJ241"/>
      <c r="BAK241"/>
      <c r="BAL241"/>
      <c r="BAM241"/>
      <c r="BAN241"/>
      <c r="BAO241"/>
      <c r="BAP241"/>
      <c r="BAQ241"/>
      <c r="BAR241"/>
      <c r="BAS241"/>
      <c r="BAT241"/>
      <c r="BAU241"/>
      <c r="BAV241"/>
      <c r="BAW241"/>
      <c r="BAX241"/>
      <c r="BAY241"/>
      <c r="BAZ241"/>
      <c r="BBA241"/>
      <c r="BBB241"/>
      <c r="BBC241"/>
      <c r="BBD241"/>
      <c r="BBE241"/>
      <c r="BBF241"/>
      <c r="BBG241"/>
      <c r="BBH241"/>
      <c r="BBI241"/>
      <c r="BBJ241"/>
      <c r="BBK241"/>
      <c r="BBL241"/>
      <c r="BBM241"/>
      <c r="BBN241"/>
      <c r="BBO241"/>
      <c r="BBP241"/>
      <c r="BBQ241"/>
      <c r="BBR241"/>
      <c r="BBS241"/>
      <c r="BBT241"/>
      <c r="BBU241"/>
      <c r="BBV241"/>
      <c r="BBW241"/>
      <c r="BBX241"/>
      <c r="BBY241"/>
      <c r="BBZ241"/>
      <c r="BCA241"/>
      <c r="BCB241"/>
      <c r="BCC241"/>
      <c r="BCD241"/>
      <c r="BCE241"/>
      <c r="BCF241"/>
      <c r="BCG241"/>
      <c r="BCH241"/>
      <c r="BCI241"/>
      <c r="BCJ241"/>
      <c r="BCK241"/>
      <c r="BCL241"/>
      <c r="BCM241"/>
      <c r="BCN241"/>
      <c r="BCO241"/>
      <c r="BCP241"/>
      <c r="BCQ241"/>
      <c r="BCR241"/>
      <c r="BCS241"/>
      <c r="BCT241"/>
      <c r="BCU241"/>
      <c r="BCV241"/>
      <c r="BCW241"/>
      <c r="BCX241"/>
      <c r="BCY241"/>
      <c r="BCZ241"/>
      <c r="BDA241"/>
      <c r="BDB241"/>
      <c r="BDC241"/>
      <c r="BDD241"/>
      <c r="BDE241"/>
      <c r="BDF241"/>
      <c r="BDG241"/>
      <c r="BDH241"/>
      <c r="BDI241"/>
      <c r="BDJ241"/>
      <c r="BDK241"/>
      <c r="BDL241"/>
      <c r="BDM241"/>
      <c r="BDN241"/>
      <c r="BDO241"/>
      <c r="BDP241"/>
      <c r="BDQ241"/>
      <c r="BDR241"/>
      <c r="BDS241"/>
      <c r="BDT241"/>
      <c r="BDU241"/>
    </row>
    <row r="242" spans="1:1477" s="69" customFormat="1">
      <c r="B242" s="67" t="s">
        <v>6</v>
      </c>
      <c r="C242" s="67" t="s">
        <v>407</v>
      </c>
      <c r="D242" s="67" t="s">
        <v>408</v>
      </c>
      <c r="E242" s="68">
        <v>44538</v>
      </c>
      <c r="F242" s="67" t="s">
        <v>828</v>
      </c>
      <c r="G242" s="158" t="s">
        <v>829</v>
      </c>
      <c r="H242" s="187">
        <v>1</v>
      </c>
      <c r="I242" s="69">
        <v>3</v>
      </c>
      <c r="J242" s="69">
        <v>240</v>
      </c>
      <c r="K242" s="69">
        <v>317</v>
      </c>
      <c r="L242" s="69">
        <v>314</v>
      </c>
      <c r="M242" s="186">
        <f t="shared" si="96"/>
        <v>0.98750000000000004</v>
      </c>
      <c r="N242" s="69">
        <f t="shared" si="97"/>
        <v>1</v>
      </c>
      <c r="O242" s="69">
        <v>3</v>
      </c>
      <c r="P242" s="69">
        <v>0</v>
      </c>
      <c r="Q242" s="69">
        <v>0</v>
      </c>
      <c r="R242" s="69">
        <v>77</v>
      </c>
      <c r="S242" s="69">
        <v>0</v>
      </c>
      <c r="T242" s="190">
        <v>6430299</v>
      </c>
      <c r="U242" s="190">
        <v>84000</v>
      </c>
      <c r="V242" s="190">
        <v>6346299</v>
      </c>
      <c r="W242" s="190">
        <v>6566839</v>
      </c>
      <c r="X242" s="190">
        <v>6774752</v>
      </c>
      <c r="Y242" s="190">
        <v>0</v>
      </c>
      <c r="Z242" s="190">
        <v>0</v>
      </c>
      <c r="AA242" s="190">
        <v>0</v>
      </c>
      <c r="AB242" s="190">
        <v>6774752</v>
      </c>
      <c r="AC242" s="190">
        <v>7323867</v>
      </c>
      <c r="AD242" s="186">
        <f t="shared" si="98"/>
        <v>1.1540374949242069</v>
      </c>
      <c r="AE242" s="69">
        <f t="shared" si="99"/>
        <v>0</v>
      </c>
      <c r="AF242" s="190">
        <v>551655</v>
      </c>
      <c r="AG242" s="190">
        <v>136540</v>
      </c>
      <c r="AH242" s="69">
        <v>52</v>
      </c>
      <c r="AI242" s="69">
        <v>25</v>
      </c>
      <c r="AJ242" s="69">
        <v>0</v>
      </c>
      <c r="AK242" s="69">
        <v>0</v>
      </c>
      <c r="AL242" s="80">
        <v>103103</v>
      </c>
      <c r="AM242" s="80">
        <v>4096</v>
      </c>
      <c r="AN242" s="69">
        <v>0</v>
      </c>
      <c r="AO242" s="69">
        <v>0</v>
      </c>
      <c r="AP242" s="80">
        <v>0</v>
      </c>
      <c r="AQ242" s="80">
        <v>0</v>
      </c>
      <c r="AR242" s="69">
        <v>0</v>
      </c>
      <c r="AS242" s="69">
        <v>0</v>
      </c>
      <c r="AT242" s="80">
        <v>0</v>
      </c>
      <c r="AU242" s="80">
        <v>0</v>
      </c>
      <c r="AV242" s="69">
        <v>0</v>
      </c>
      <c r="AW242" s="69">
        <v>0</v>
      </c>
      <c r="AX242" s="80">
        <v>0</v>
      </c>
      <c r="AY242" s="80">
        <v>0</v>
      </c>
      <c r="AZ242" s="69">
        <v>0</v>
      </c>
      <c r="BA242" s="69">
        <v>0</v>
      </c>
      <c r="BB242" s="80">
        <v>0</v>
      </c>
      <c r="BC242" s="80">
        <v>0</v>
      </c>
      <c r="BD242" s="69">
        <v>0</v>
      </c>
      <c r="BE242" s="69">
        <v>0</v>
      </c>
      <c r="BF242" s="80">
        <v>0</v>
      </c>
      <c r="BG242" s="80">
        <v>0</v>
      </c>
      <c r="BH242" s="69">
        <v>0</v>
      </c>
      <c r="BI242" s="69">
        <v>0</v>
      </c>
      <c r="BJ242" s="80">
        <v>68698</v>
      </c>
      <c r="BK242" s="80">
        <v>68698</v>
      </c>
      <c r="BL242" s="69">
        <v>0</v>
      </c>
      <c r="BM242" s="69">
        <v>0</v>
      </c>
      <c r="BN242" s="80">
        <v>0</v>
      </c>
      <c r="BO242" s="80">
        <v>0</v>
      </c>
      <c r="BP242" s="69">
        <v>0</v>
      </c>
      <c r="BQ242" s="69">
        <v>0</v>
      </c>
      <c r="BR242" s="80">
        <v>2540</v>
      </c>
      <c r="BS242" s="80">
        <v>2540</v>
      </c>
      <c r="BT242" s="69">
        <v>0</v>
      </c>
      <c r="BU242" s="69">
        <v>0</v>
      </c>
      <c r="BV242" s="80">
        <v>0</v>
      </c>
      <c r="BW242" s="80">
        <v>0</v>
      </c>
      <c r="BX242" s="69">
        <v>0</v>
      </c>
      <c r="BY242" s="69">
        <v>0</v>
      </c>
      <c r="BZ242" s="80">
        <v>0</v>
      </c>
      <c r="CA242" s="80">
        <v>0</v>
      </c>
      <c r="CB242" s="69">
        <v>0</v>
      </c>
      <c r="CC242" s="69">
        <v>0</v>
      </c>
      <c r="CD242" s="80">
        <v>0</v>
      </c>
      <c r="CE242" s="80">
        <v>0</v>
      </c>
      <c r="CF242" s="69">
        <v>0</v>
      </c>
      <c r="CG242" s="69">
        <v>0</v>
      </c>
      <c r="CH242" s="80">
        <v>0</v>
      </c>
      <c r="CI242" s="80">
        <v>0</v>
      </c>
      <c r="CJ242" s="69">
        <v>0</v>
      </c>
      <c r="CK242" s="69">
        <v>0</v>
      </c>
      <c r="CL242" s="80">
        <v>174342</v>
      </c>
      <c r="CM242" s="80">
        <v>75334</v>
      </c>
      <c r="CN242" s="67" t="s">
        <v>577</v>
      </c>
      <c r="CO242" s="67" t="s">
        <v>578</v>
      </c>
      <c r="CP242" s="67" t="s">
        <v>570</v>
      </c>
      <c r="CQ242" s="67" t="s">
        <v>570</v>
      </c>
      <c r="CR242" s="67" t="s">
        <v>570</v>
      </c>
      <c r="CS242" s="67" t="s">
        <v>570</v>
      </c>
      <c r="CT242" s="68">
        <v>45115</v>
      </c>
      <c r="CU242" s="67" t="s">
        <v>825</v>
      </c>
      <c r="CV242" s="67" t="s">
        <v>824</v>
      </c>
      <c r="CW242" s="68" t="s">
        <v>168</v>
      </c>
      <c r="CX242" s="68">
        <v>44981</v>
      </c>
      <c r="CY242" s="67" t="s">
        <v>823</v>
      </c>
      <c r="CZ242" s="67" t="s">
        <v>827</v>
      </c>
      <c r="DA242" s="67" t="s">
        <v>887</v>
      </c>
      <c r="DB242" s="81">
        <v>8690700</v>
      </c>
      <c r="DD242" s="67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</row>
    <row r="243" spans="1:1477" s="69" customFormat="1">
      <c r="B243" s="67" t="s">
        <v>6</v>
      </c>
      <c r="C243" s="67" t="s">
        <v>409</v>
      </c>
      <c r="D243" s="67" t="s">
        <v>410</v>
      </c>
      <c r="E243" s="68">
        <v>44482</v>
      </c>
      <c r="F243" s="67" t="s">
        <v>828</v>
      </c>
      <c r="G243" s="158" t="s">
        <v>829</v>
      </c>
      <c r="H243" s="187">
        <v>1</v>
      </c>
      <c r="I243" s="69">
        <v>7</v>
      </c>
      <c r="J243" s="69">
        <v>322</v>
      </c>
      <c r="K243" s="69">
        <v>429</v>
      </c>
      <c r="L243" s="69">
        <v>422</v>
      </c>
      <c r="M243" s="186">
        <f t="shared" si="96"/>
        <v>1.0279503105590062</v>
      </c>
      <c r="N243" s="69">
        <f t="shared" si="97"/>
        <v>1</v>
      </c>
      <c r="O243" s="69">
        <v>7</v>
      </c>
      <c r="P243" s="69">
        <v>0</v>
      </c>
      <c r="Q243" s="69">
        <v>0</v>
      </c>
      <c r="R243" s="69">
        <v>91</v>
      </c>
      <c r="S243" s="69">
        <v>16</v>
      </c>
      <c r="T243" s="190">
        <v>4833500</v>
      </c>
      <c r="U243" s="190">
        <v>50000</v>
      </c>
      <c r="V243" s="190">
        <v>4783500</v>
      </c>
      <c r="W243" s="190">
        <v>5430418</v>
      </c>
      <c r="X243" s="190">
        <v>5535682</v>
      </c>
      <c r="Y243" s="190">
        <v>0</v>
      </c>
      <c r="Z243" s="190">
        <v>200000</v>
      </c>
      <c r="AA243" s="190">
        <v>200000</v>
      </c>
      <c r="AB243" s="190">
        <v>5735682</v>
      </c>
      <c r="AC243" s="190">
        <v>5447939</v>
      </c>
      <c r="AD243" s="186">
        <f t="shared" si="98"/>
        <v>1.1389022682136511</v>
      </c>
      <c r="AE243" s="69">
        <f t="shared" si="99"/>
        <v>0</v>
      </c>
      <c r="AF243" s="190">
        <v>-199047</v>
      </c>
      <c r="AG243" s="190">
        <v>596918</v>
      </c>
      <c r="AH243" s="69">
        <v>31</v>
      </c>
      <c r="AI243" s="69">
        <v>60</v>
      </c>
      <c r="AJ243" s="69">
        <v>0</v>
      </c>
      <c r="AK243" s="69">
        <v>0</v>
      </c>
      <c r="AL243" s="80">
        <v>0</v>
      </c>
      <c r="AM243" s="80">
        <v>0</v>
      </c>
      <c r="AN243" s="69">
        <v>0</v>
      </c>
      <c r="AO243" s="69">
        <v>0</v>
      </c>
      <c r="AP243" s="80">
        <v>328040</v>
      </c>
      <c r="AQ243" s="80">
        <v>122639</v>
      </c>
      <c r="AR243" s="69">
        <v>0</v>
      </c>
      <c r="AS243" s="69">
        <v>0</v>
      </c>
      <c r="AT243" s="80">
        <v>0</v>
      </c>
      <c r="AU243" s="80">
        <v>0</v>
      </c>
      <c r="AV243" s="69">
        <v>0</v>
      </c>
      <c r="AW243" s="69">
        <v>0</v>
      </c>
      <c r="AX243" s="80">
        <v>0</v>
      </c>
      <c r="AY243" s="80">
        <v>0</v>
      </c>
      <c r="AZ243" s="69">
        <v>0</v>
      </c>
      <c r="BA243" s="69">
        <v>0</v>
      </c>
      <c r="BB243" s="80">
        <v>0</v>
      </c>
      <c r="BC243" s="80">
        <v>0</v>
      </c>
      <c r="BD243" s="69">
        <v>0</v>
      </c>
      <c r="BE243" s="69">
        <v>0</v>
      </c>
      <c r="BF243" s="80">
        <v>0</v>
      </c>
      <c r="BG243" s="80">
        <v>0</v>
      </c>
      <c r="BH243" s="69">
        <v>0</v>
      </c>
      <c r="BI243" s="69">
        <v>0</v>
      </c>
      <c r="BJ243" s="80">
        <v>0</v>
      </c>
      <c r="BK243" s="80">
        <v>0</v>
      </c>
      <c r="BL243" s="69">
        <v>0</v>
      </c>
      <c r="BM243" s="69">
        <v>0</v>
      </c>
      <c r="BN243" s="80">
        <v>0</v>
      </c>
      <c r="BO243" s="80">
        <v>0</v>
      </c>
      <c r="BP243" s="69">
        <v>0</v>
      </c>
      <c r="BQ243" s="69">
        <v>16</v>
      </c>
      <c r="BR243" s="80">
        <v>275307</v>
      </c>
      <c r="BS243" s="80">
        <v>0</v>
      </c>
      <c r="BT243" s="69">
        <v>0</v>
      </c>
      <c r="BU243" s="69">
        <v>0</v>
      </c>
      <c r="BV243" s="80">
        <v>0</v>
      </c>
      <c r="BW243" s="80">
        <v>0</v>
      </c>
      <c r="BX243" s="69">
        <v>0</v>
      </c>
      <c r="BY243" s="69">
        <v>0</v>
      </c>
      <c r="BZ243" s="80">
        <v>0</v>
      </c>
      <c r="CA243" s="80">
        <v>0</v>
      </c>
      <c r="CB243" s="69">
        <v>0</v>
      </c>
      <c r="CC243" s="69">
        <v>0</v>
      </c>
      <c r="CD243" s="80">
        <v>0</v>
      </c>
      <c r="CE243" s="80">
        <v>0</v>
      </c>
      <c r="CF243" s="69">
        <v>0</v>
      </c>
      <c r="CG243" s="69">
        <v>0</v>
      </c>
      <c r="CH243" s="80">
        <v>0</v>
      </c>
      <c r="CI243" s="80">
        <v>0</v>
      </c>
      <c r="CJ243" s="69">
        <v>0</v>
      </c>
      <c r="CK243" s="69">
        <v>16</v>
      </c>
      <c r="CL243" s="80">
        <v>603347</v>
      </c>
      <c r="CM243" s="80">
        <v>122639</v>
      </c>
      <c r="CN243" s="67" t="s">
        <v>584</v>
      </c>
      <c r="CO243" s="67" t="s">
        <v>585</v>
      </c>
      <c r="CP243" s="67" t="s">
        <v>570</v>
      </c>
      <c r="CQ243" s="67" t="s">
        <v>570</v>
      </c>
      <c r="CR243" s="67" t="s">
        <v>570</v>
      </c>
      <c r="CS243" s="67" t="s">
        <v>570</v>
      </c>
      <c r="CT243" s="68">
        <v>45355</v>
      </c>
      <c r="CU243" s="67" t="s">
        <v>823</v>
      </c>
      <c r="CV243" s="67" t="s">
        <v>824</v>
      </c>
      <c r="CW243" s="68" t="s">
        <v>168</v>
      </c>
      <c r="CX243" s="68">
        <v>45215</v>
      </c>
      <c r="CY243" s="67" t="s">
        <v>828</v>
      </c>
      <c r="CZ243" s="67" t="s">
        <v>824</v>
      </c>
      <c r="DA243" s="67" t="s">
        <v>887</v>
      </c>
      <c r="DB243" s="81">
        <v>3694800</v>
      </c>
      <c r="DC243" s="69" t="s">
        <v>713</v>
      </c>
      <c r="DD243" s="67" t="s">
        <v>714</v>
      </c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</row>
    <row r="244" spans="1:1477" s="69" customFormat="1">
      <c r="B244" s="67" t="s">
        <v>6</v>
      </c>
      <c r="C244" s="67" t="s">
        <v>411</v>
      </c>
      <c r="D244" s="67" t="s">
        <v>412</v>
      </c>
      <c r="E244" s="68">
        <v>44391</v>
      </c>
      <c r="F244" s="67" t="s">
        <v>825</v>
      </c>
      <c r="G244" s="158" t="s">
        <v>829</v>
      </c>
      <c r="H244" s="187">
        <v>1</v>
      </c>
      <c r="I244" s="69">
        <v>2</v>
      </c>
      <c r="J244" s="69">
        <v>690</v>
      </c>
      <c r="K244" s="69">
        <v>753</v>
      </c>
      <c r="L244" s="69">
        <v>681</v>
      </c>
      <c r="M244" s="186">
        <f t="shared" si="96"/>
        <v>0.89565217391304353</v>
      </c>
      <c r="N244" s="69">
        <f t="shared" si="97"/>
        <v>1</v>
      </c>
      <c r="O244" s="69">
        <v>72</v>
      </c>
      <c r="P244" s="69">
        <v>0</v>
      </c>
      <c r="Q244" s="69">
        <v>0</v>
      </c>
      <c r="R244" s="69">
        <v>63</v>
      </c>
      <c r="S244" s="69">
        <v>0</v>
      </c>
      <c r="T244" s="190">
        <v>8992000</v>
      </c>
      <c r="U244" s="190">
        <v>85000</v>
      </c>
      <c r="V244" s="190">
        <v>8907000</v>
      </c>
      <c r="W244" s="190">
        <v>9003651</v>
      </c>
      <c r="X244" s="190">
        <v>9360484</v>
      </c>
      <c r="Y244" s="190">
        <v>0</v>
      </c>
      <c r="Z244" s="190">
        <v>0</v>
      </c>
      <c r="AA244" s="190">
        <v>0</v>
      </c>
      <c r="AB244" s="190">
        <v>9360484</v>
      </c>
      <c r="AC244" s="190">
        <v>9368249</v>
      </c>
      <c r="AD244" s="186">
        <f t="shared" si="98"/>
        <v>1.0517850005613563</v>
      </c>
      <c r="AE244" s="69">
        <f t="shared" si="99"/>
        <v>1</v>
      </c>
      <c r="AF244" s="190">
        <v>18403</v>
      </c>
      <c r="AG244" s="190">
        <v>11651</v>
      </c>
      <c r="AH244" s="69">
        <v>31</v>
      </c>
      <c r="AI244" s="69">
        <v>32</v>
      </c>
      <c r="AJ244" s="69">
        <v>0</v>
      </c>
      <c r="AK244" s="69">
        <v>0</v>
      </c>
      <c r="AL244" s="80">
        <v>35754</v>
      </c>
      <c r="AM244" s="80">
        <v>0</v>
      </c>
      <c r="AN244" s="69">
        <v>0</v>
      </c>
      <c r="AO244" s="69">
        <v>0</v>
      </c>
      <c r="AP244" s="80">
        <v>2365</v>
      </c>
      <c r="AQ244" s="80">
        <v>0</v>
      </c>
      <c r="AR244" s="69">
        <v>0</v>
      </c>
      <c r="AS244" s="69">
        <v>0</v>
      </c>
      <c r="AT244" s="80">
        <v>0</v>
      </c>
      <c r="AU244" s="80">
        <v>0</v>
      </c>
      <c r="AV244" s="69">
        <v>0</v>
      </c>
      <c r="AW244" s="69">
        <v>0</v>
      </c>
      <c r="AX244" s="80">
        <v>0</v>
      </c>
      <c r="AY244" s="80">
        <v>0</v>
      </c>
      <c r="AZ244" s="69">
        <v>0</v>
      </c>
      <c r="BA244" s="69">
        <v>0</v>
      </c>
      <c r="BB244" s="80">
        <v>0</v>
      </c>
      <c r="BC244" s="80">
        <v>0</v>
      </c>
      <c r="BD244" s="69">
        <v>0</v>
      </c>
      <c r="BE244" s="69">
        <v>0</v>
      </c>
      <c r="BF244" s="80">
        <v>8000</v>
      </c>
      <c r="BG244" s="80">
        <v>0</v>
      </c>
      <c r="BH244" s="69">
        <v>0</v>
      </c>
      <c r="BI244" s="69">
        <v>0</v>
      </c>
      <c r="BJ244" s="80">
        <v>0</v>
      </c>
      <c r="BK244" s="80">
        <v>0</v>
      </c>
      <c r="BL244" s="69">
        <v>0</v>
      </c>
      <c r="BM244" s="69">
        <v>0</v>
      </c>
      <c r="BN244" s="80">
        <v>0</v>
      </c>
      <c r="BO244" s="80">
        <v>0</v>
      </c>
      <c r="BP244" s="69">
        <v>0</v>
      </c>
      <c r="BQ244" s="69">
        <v>0</v>
      </c>
      <c r="BR244" s="80">
        <v>10639</v>
      </c>
      <c r="BS244" s="80">
        <v>10639</v>
      </c>
      <c r="BT244" s="69">
        <v>0</v>
      </c>
      <c r="BU244" s="69">
        <v>0</v>
      </c>
      <c r="BV244" s="80">
        <v>0</v>
      </c>
      <c r="BW244" s="80">
        <v>0</v>
      </c>
      <c r="BX244" s="69">
        <v>0</v>
      </c>
      <c r="BY244" s="69">
        <v>0</v>
      </c>
      <c r="BZ244" s="80">
        <v>0</v>
      </c>
      <c r="CA244" s="80">
        <v>0</v>
      </c>
      <c r="CB244" s="69">
        <v>0</v>
      </c>
      <c r="CC244" s="69">
        <v>0</v>
      </c>
      <c r="CD244" s="80">
        <v>0</v>
      </c>
      <c r="CE244" s="80">
        <v>0</v>
      </c>
      <c r="CF244" s="69">
        <v>0</v>
      </c>
      <c r="CG244" s="69">
        <v>0</v>
      </c>
      <c r="CH244" s="80">
        <v>0</v>
      </c>
      <c r="CI244" s="80">
        <v>0</v>
      </c>
      <c r="CJ244" s="69">
        <v>0</v>
      </c>
      <c r="CK244" s="69">
        <v>0</v>
      </c>
      <c r="CL244" s="80">
        <v>56758</v>
      </c>
      <c r="CM244" s="80">
        <v>10639</v>
      </c>
      <c r="CN244" s="67" t="s">
        <v>622</v>
      </c>
      <c r="CO244" s="67" t="s">
        <v>623</v>
      </c>
      <c r="CP244" s="67" t="s">
        <v>570</v>
      </c>
      <c r="CQ244" s="67" t="s">
        <v>570</v>
      </c>
      <c r="CR244" s="67" t="s">
        <v>570</v>
      </c>
      <c r="CS244" s="67" t="s">
        <v>570</v>
      </c>
      <c r="CT244" s="68">
        <v>45352</v>
      </c>
      <c r="CU244" s="67" t="s">
        <v>823</v>
      </c>
      <c r="CV244" s="67" t="s">
        <v>824</v>
      </c>
      <c r="CW244" s="68" t="s">
        <v>168</v>
      </c>
      <c r="CX244" s="68">
        <v>45251</v>
      </c>
      <c r="CY244" s="67" t="s">
        <v>828</v>
      </c>
      <c r="CZ244" s="67" t="s">
        <v>824</v>
      </c>
      <c r="DA244" s="67" t="s">
        <v>888</v>
      </c>
      <c r="DB244" s="81">
        <v>9455800</v>
      </c>
      <c r="DD244" s="67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</row>
    <row r="245" spans="1:1477" s="69" customFormat="1">
      <c r="B245" s="67" t="s">
        <v>6</v>
      </c>
      <c r="C245" s="67" t="s">
        <v>413</v>
      </c>
      <c r="D245" s="67" t="s">
        <v>414</v>
      </c>
      <c r="E245" s="68">
        <v>44447</v>
      </c>
      <c r="F245" s="67" t="s">
        <v>825</v>
      </c>
      <c r="G245" s="158" t="s">
        <v>829</v>
      </c>
      <c r="H245" s="187">
        <v>1</v>
      </c>
      <c r="I245" s="69">
        <v>2</v>
      </c>
      <c r="J245" s="69">
        <v>210</v>
      </c>
      <c r="K245" s="69">
        <v>235</v>
      </c>
      <c r="L245" s="69">
        <v>235</v>
      </c>
      <c r="M245" s="186">
        <f t="shared" si="96"/>
        <v>1</v>
      </c>
      <c r="N245" s="69">
        <f t="shared" si="97"/>
        <v>1</v>
      </c>
      <c r="O245" s="69">
        <v>0</v>
      </c>
      <c r="P245" s="69">
        <v>0</v>
      </c>
      <c r="Q245" s="69">
        <v>0</v>
      </c>
      <c r="R245" s="69">
        <v>25</v>
      </c>
      <c r="S245" s="69">
        <v>0</v>
      </c>
      <c r="T245" s="190">
        <v>1944266</v>
      </c>
      <c r="U245" s="190">
        <v>50000</v>
      </c>
      <c r="V245" s="190">
        <v>1894266</v>
      </c>
      <c r="W245" s="190">
        <v>2045152</v>
      </c>
      <c r="X245" s="190">
        <v>1898792</v>
      </c>
      <c r="Y245" s="190">
        <v>0</v>
      </c>
      <c r="Z245" s="190">
        <v>0</v>
      </c>
      <c r="AA245" s="190">
        <v>0</v>
      </c>
      <c r="AB245" s="190">
        <v>1898792</v>
      </c>
      <c r="AC245" s="190">
        <v>1886359</v>
      </c>
      <c r="AD245" s="186">
        <f t="shared" si="98"/>
        <v>0.9958258238283324</v>
      </c>
      <c r="AE245" s="69">
        <f t="shared" si="99"/>
        <v>1</v>
      </c>
      <c r="AF245" s="190">
        <v>0</v>
      </c>
      <c r="AG245" s="190">
        <v>100885</v>
      </c>
      <c r="AH245" s="69">
        <v>10</v>
      </c>
      <c r="AI245" s="69">
        <v>15</v>
      </c>
      <c r="AJ245" s="69">
        <v>0</v>
      </c>
      <c r="AK245" s="69">
        <v>0</v>
      </c>
      <c r="AL245" s="80">
        <v>17204</v>
      </c>
      <c r="AM245" s="80">
        <v>0</v>
      </c>
      <c r="AN245" s="69">
        <v>0</v>
      </c>
      <c r="AO245" s="69">
        <v>0</v>
      </c>
      <c r="AP245" s="80">
        <v>71248</v>
      </c>
      <c r="AQ245" s="80">
        <v>0</v>
      </c>
      <c r="AR245" s="69">
        <v>0</v>
      </c>
      <c r="AS245" s="69">
        <v>0</v>
      </c>
      <c r="AT245" s="80">
        <v>0</v>
      </c>
      <c r="AU245" s="80">
        <v>0</v>
      </c>
      <c r="AV245" s="69">
        <v>0</v>
      </c>
      <c r="AW245" s="69">
        <v>0</v>
      </c>
      <c r="AX245" s="80">
        <v>0</v>
      </c>
      <c r="AY245" s="80">
        <v>0</v>
      </c>
      <c r="AZ245" s="69">
        <v>0</v>
      </c>
      <c r="BA245" s="69">
        <v>0</v>
      </c>
      <c r="BB245" s="80">
        <v>0</v>
      </c>
      <c r="BC245" s="80">
        <v>0</v>
      </c>
      <c r="BD245" s="69">
        <v>0</v>
      </c>
      <c r="BE245" s="69">
        <v>0</v>
      </c>
      <c r="BF245" s="80">
        <v>0</v>
      </c>
      <c r="BG245" s="80">
        <v>0</v>
      </c>
      <c r="BH245" s="69">
        <v>0</v>
      </c>
      <c r="BI245" s="69">
        <v>0</v>
      </c>
      <c r="BJ245" s="80">
        <v>0</v>
      </c>
      <c r="BK245" s="80">
        <v>0</v>
      </c>
      <c r="BL245" s="69">
        <v>0</v>
      </c>
      <c r="BM245" s="69">
        <v>0</v>
      </c>
      <c r="BN245" s="80">
        <v>0</v>
      </c>
      <c r="BO245" s="80">
        <v>0</v>
      </c>
      <c r="BP245" s="69">
        <v>0</v>
      </c>
      <c r="BQ245" s="69">
        <v>0</v>
      </c>
      <c r="BR245" s="80">
        <v>12433</v>
      </c>
      <c r="BS245" s="80">
        <v>12433</v>
      </c>
      <c r="BT245" s="69">
        <v>0</v>
      </c>
      <c r="BU245" s="69">
        <v>0</v>
      </c>
      <c r="BV245" s="80">
        <v>0</v>
      </c>
      <c r="BW245" s="80">
        <v>0</v>
      </c>
      <c r="BX245" s="69">
        <v>0</v>
      </c>
      <c r="BY245" s="69">
        <v>0</v>
      </c>
      <c r="BZ245" s="80">
        <v>0</v>
      </c>
      <c r="CA245" s="80">
        <v>0</v>
      </c>
      <c r="CB245" s="69">
        <v>0</v>
      </c>
      <c r="CC245" s="69">
        <v>0</v>
      </c>
      <c r="CD245" s="80">
        <v>0</v>
      </c>
      <c r="CE245" s="80">
        <v>0</v>
      </c>
      <c r="CF245" s="69">
        <v>0</v>
      </c>
      <c r="CG245" s="69">
        <v>0</v>
      </c>
      <c r="CH245" s="80">
        <v>0</v>
      </c>
      <c r="CI245" s="80">
        <v>0</v>
      </c>
      <c r="CJ245" s="69">
        <v>0</v>
      </c>
      <c r="CK245" s="69">
        <v>0</v>
      </c>
      <c r="CL245" s="80">
        <v>100885</v>
      </c>
      <c r="CM245" s="80">
        <v>12433</v>
      </c>
      <c r="CN245" s="67" t="s">
        <v>617</v>
      </c>
      <c r="CO245" s="67" t="s">
        <v>618</v>
      </c>
      <c r="CP245" s="67" t="s">
        <v>570</v>
      </c>
      <c r="CQ245" s="67" t="s">
        <v>570</v>
      </c>
      <c r="CR245" s="67" t="s">
        <v>570</v>
      </c>
      <c r="CS245" s="67" t="s">
        <v>570</v>
      </c>
      <c r="CT245" s="68">
        <v>45278</v>
      </c>
      <c r="CU245" s="67" t="s">
        <v>828</v>
      </c>
      <c r="CV245" s="67" t="s">
        <v>824</v>
      </c>
      <c r="CW245" s="68" t="s">
        <v>168</v>
      </c>
      <c r="CX245" s="68">
        <v>44904</v>
      </c>
      <c r="CY245" s="67" t="s">
        <v>828</v>
      </c>
      <c r="CZ245" s="67" t="s">
        <v>827</v>
      </c>
      <c r="DA245" s="67" t="s">
        <v>888</v>
      </c>
      <c r="DB245" s="81">
        <v>1797400</v>
      </c>
      <c r="DD245" s="67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</row>
    <row r="246" spans="1:1477" s="69" customFormat="1">
      <c r="B246" s="67" t="s">
        <v>6</v>
      </c>
      <c r="C246" s="67" t="s">
        <v>794</v>
      </c>
      <c r="D246" s="67" t="s">
        <v>891</v>
      </c>
      <c r="E246" s="68">
        <v>44601</v>
      </c>
      <c r="F246" s="67" t="s">
        <v>823</v>
      </c>
      <c r="G246" s="158" t="s">
        <v>829</v>
      </c>
      <c r="H246" s="187">
        <v>2</v>
      </c>
      <c r="I246" s="69">
        <v>0</v>
      </c>
      <c r="J246" s="69">
        <v>180</v>
      </c>
      <c r="K246" s="69">
        <v>220</v>
      </c>
      <c r="L246" s="69">
        <v>220</v>
      </c>
      <c r="M246" s="186">
        <f t="shared" si="96"/>
        <v>1</v>
      </c>
      <c r="N246" s="69">
        <f t="shared" si="97"/>
        <v>1</v>
      </c>
      <c r="O246" s="69">
        <v>0</v>
      </c>
      <c r="P246" s="69">
        <v>0</v>
      </c>
      <c r="Q246" s="69">
        <v>0</v>
      </c>
      <c r="R246" s="69">
        <v>40</v>
      </c>
      <c r="S246" s="69">
        <v>0</v>
      </c>
      <c r="T246" s="190">
        <v>3049631</v>
      </c>
      <c r="U246" s="190">
        <v>50000</v>
      </c>
      <c r="V246" s="190">
        <v>2999631</v>
      </c>
      <c r="W246" s="190">
        <v>3049631</v>
      </c>
      <c r="X246" s="190">
        <v>3013462</v>
      </c>
      <c r="Y246" s="190">
        <v>0</v>
      </c>
      <c r="Z246" s="190">
        <v>0</v>
      </c>
      <c r="AA246" s="190">
        <v>0</v>
      </c>
      <c r="AB246" s="190">
        <v>3013462</v>
      </c>
      <c r="AC246" s="190">
        <v>3013181</v>
      </c>
      <c r="AD246" s="186">
        <f t="shared" si="98"/>
        <v>1.0045172222850076</v>
      </c>
      <c r="AE246" s="69">
        <f t="shared" si="99"/>
        <v>1</v>
      </c>
      <c r="AF246" s="190">
        <v>-281</v>
      </c>
      <c r="AG246" s="190">
        <v>0</v>
      </c>
      <c r="AH246" s="69">
        <v>21</v>
      </c>
      <c r="AI246" s="69">
        <v>19</v>
      </c>
      <c r="AJ246" s="69">
        <v>0</v>
      </c>
      <c r="AK246" s="69">
        <v>0</v>
      </c>
      <c r="AL246" s="80">
        <v>0</v>
      </c>
      <c r="AM246" s="80">
        <v>0</v>
      </c>
      <c r="AN246" s="69">
        <v>0</v>
      </c>
      <c r="AO246" s="69">
        <v>0</v>
      </c>
      <c r="AP246" s="80">
        <v>0</v>
      </c>
      <c r="AQ246" s="80">
        <v>0</v>
      </c>
      <c r="AR246" s="69">
        <v>0</v>
      </c>
      <c r="AS246" s="69">
        <v>0</v>
      </c>
      <c r="AT246" s="80">
        <v>0</v>
      </c>
      <c r="AU246" s="80">
        <v>0</v>
      </c>
      <c r="AV246" s="69">
        <v>0</v>
      </c>
      <c r="AW246" s="69">
        <v>0</v>
      </c>
      <c r="AX246" s="80">
        <v>0</v>
      </c>
      <c r="AY246" s="80">
        <v>0</v>
      </c>
      <c r="AZ246" s="69">
        <v>0</v>
      </c>
      <c r="BA246" s="69">
        <v>0</v>
      </c>
      <c r="BB246" s="80">
        <v>0</v>
      </c>
      <c r="BC246" s="80">
        <v>0</v>
      </c>
      <c r="BD246" s="69">
        <v>0</v>
      </c>
      <c r="BE246" s="69">
        <v>0</v>
      </c>
      <c r="BF246" s="80">
        <v>0</v>
      </c>
      <c r="BG246" s="80">
        <v>0</v>
      </c>
      <c r="BH246" s="69">
        <v>0</v>
      </c>
      <c r="BI246" s="69">
        <v>0</v>
      </c>
      <c r="BJ246" s="80">
        <v>0</v>
      </c>
      <c r="BK246" s="80">
        <v>0</v>
      </c>
      <c r="BL246" s="69">
        <v>0</v>
      </c>
      <c r="BM246" s="69">
        <v>0</v>
      </c>
      <c r="BN246" s="80">
        <v>0</v>
      </c>
      <c r="BO246" s="80">
        <v>0</v>
      </c>
      <c r="BP246" s="69">
        <v>0</v>
      </c>
      <c r="BQ246" s="69">
        <v>0</v>
      </c>
      <c r="BR246" s="80">
        <v>0</v>
      </c>
      <c r="BS246" s="80">
        <v>0</v>
      </c>
      <c r="BT246" s="69">
        <v>0</v>
      </c>
      <c r="BU246" s="69">
        <v>0</v>
      </c>
      <c r="BV246" s="80">
        <v>0</v>
      </c>
      <c r="BW246" s="80">
        <v>0</v>
      </c>
      <c r="BX246" s="69">
        <v>0</v>
      </c>
      <c r="BY246" s="69">
        <v>0</v>
      </c>
      <c r="BZ246" s="80">
        <v>0</v>
      </c>
      <c r="CA246" s="80">
        <v>0</v>
      </c>
      <c r="CB246" s="69">
        <v>0</v>
      </c>
      <c r="CC246" s="69">
        <v>0</v>
      </c>
      <c r="CD246" s="80">
        <v>0</v>
      </c>
      <c r="CE246" s="80">
        <v>0</v>
      </c>
      <c r="CF246" s="69">
        <v>0</v>
      </c>
      <c r="CG246" s="69">
        <v>0</v>
      </c>
      <c r="CH246" s="80">
        <v>0</v>
      </c>
      <c r="CI246" s="80">
        <v>0</v>
      </c>
      <c r="CJ246" s="69">
        <v>0</v>
      </c>
      <c r="CK246" s="69">
        <v>0</v>
      </c>
      <c r="CL246" s="80">
        <v>0</v>
      </c>
      <c r="CM246" s="80">
        <v>0</v>
      </c>
      <c r="CN246" s="67" t="s">
        <v>602</v>
      </c>
      <c r="CO246" s="67" t="s">
        <v>603</v>
      </c>
      <c r="CP246" s="67" t="s">
        <v>570</v>
      </c>
      <c r="CQ246" s="67" t="s">
        <v>570</v>
      </c>
      <c r="CR246" s="67" t="s">
        <v>570</v>
      </c>
      <c r="CS246" s="67" t="s">
        <v>570</v>
      </c>
      <c r="CT246" s="68">
        <v>45127</v>
      </c>
      <c r="CU246" s="67" t="s">
        <v>825</v>
      </c>
      <c r="CV246" s="67" t="s">
        <v>824</v>
      </c>
      <c r="CW246" s="68" t="s">
        <v>168</v>
      </c>
      <c r="CX246" s="68">
        <v>45091</v>
      </c>
      <c r="CY246" s="67" t="s">
        <v>821</v>
      </c>
      <c r="CZ246" s="67" t="s">
        <v>827</v>
      </c>
      <c r="DA246" s="67" t="s">
        <v>886</v>
      </c>
      <c r="DB246" s="81">
        <v>2409700</v>
      </c>
      <c r="DD246" s="67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</row>
    <row r="247" spans="1:1477" s="69" customFormat="1">
      <c r="B247" s="67" t="s">
        <v>6</v>
      </c>
      <c r="C247" s="67" t="s">
        <v>415</v>
      </c>
      <c r="D247" s="67" t="s">
        <v>416</v>
      </c>
      <c r="E247" s="68">
        <v>44629</v>
      </c>
      <c r="F247" s="67" t="s">
        <v>823</v>
      </c>
      <c r="G247" s="158" t="s">
        <v>829</v>
      </c>
      <c r="H247" s="187">
        <v>1</v>
      </c>
      <c r="I247" s="69">
        <v>3</v>
      </c>
      <c r="J247" s="69">
        <v>275</v>
      </c>
      <c r="K247" s="69">
        <v>406</v>
      </c>
      <c r="L247" s="69">
        <v>406</v>
      </c>
      <c r="M247" s="186">
        <f t="shared" si="96"/>
        <v>1.1963636363636363</v>
      </c>
      <c r="N247" s="69">
        <f t="shared" si="97"/>
        <v>1</v>
      </c>
      <c r="O247" s="69">
        <v>0</v>
      </c>
      <c r="P247" s="69">
        <v>0</v>
      </c>
      <c r="Q247" s="69">
        <v>0</v>
      </c>
      <c r="R247" s="69">
        <v>118</v>
      </c>
      <c r="S247" s="69">
        <v>13</v>
      </c>
      <c r="T247" s="190">
        <v>2593388</v>
      </c>
      <c r="U247" s="190">
        <v>50000</v>
      </c>
      <c r="V247" s="190">
        <v>2543388</v>
      </c>
      <c r="W247" s="190">
        <v>2709838</v>
      </c>
      <c r="X247" s="190">
        <v>2503891</v>
      </c>
      <c r="Y247" s="190">
        <v>0</v>
      </c>
      <c r="Z247" s="190">
        <v>0</v>
      </c>
      <c r="AA247" s="190">
        <v>0</v>
      </c>
      <c r="AB247" s="190">
        <v>2503891</v>
      </c>
      <c r="AC247" s="190">
        <v>2499570</v>
      </c>
      <c r="AD247" s="186">
        <f t="shared" si="98"/>
        <v>0.98277179887614474</v>
      </c>
      <c r="AE247" s="69">
        <f t="shared" si="99"/>
        <v>1</v>
      </c>
      <c r="AF247" s="190">
        <v>1497</v>
      </c>
      <c r="AG247" s="190">
        <v>116449</v>
      </c>
      <c r="AH247" s="69">
        <v>50</v>
      </c>
      <c r="AI247" s="69">
        <v>27</v>
      </c>
      <c r="AJ247" s="69">
        <v>10</v>
      </c>
      <c r="AK247" s="69">
        <v>0</v>
      </c>
      <c r="AL247" s="80">
        <v>9735</v>
      </c>
      <c r="AM247" s="80">
        <v>0</v>
      </c>
      <c r="AN247" s="69">
        <v>0</v>
      </c>
      <c r="AO247" s="69">
        <v>13</v>
      </c>
      <c r="AP247" s="80">
        <v>20708</v>
      </c>
      <c r="AQ247" s="80">
        <v>0</v>
      </c>
      <c r="AR247" s="69">
        <v>0</v>
      </c>
      <c r="AS247" s="69">
        <v>0</v>
      </c>
      <c r="AT247" s="80">
        <v>0</v>
      </c>
      <c r="AU247" s="80">
        <v>0</v>
      </c>
      <c r="AV247" s="69">
        <v>0</v>
      </c>
      <c r="AW247" s="69">
        <v>0</v>
      </c>
      <c r="AX247" s="80">
        <v>0</v>
      </c>
      <c r="AY247" s="80">
        <v>0</v>
      </c>
      <c r="AZ247" s="69">
        <v>0</v>
      </c>
      <c r="BA247" s="69">
        <v>0</v>
      </c>
      <c r="BB247" s="80">
        <v>0</v>
      </c>
      <c r="BC247" s="80">
        <v>0</v>
      </c>
      <c r="BD247" s="69">
        <v>31</v>
      </c>
      <c r="BE247" s="69">
        <v>0</v>
      </c>
      <c r="BF247" s="80">
        <v>60632</v>
      </c>
      <c r="BG247" s="80">
        <v>60632</v>
      </c>
      <c r="BH247" s="69">
        <v>0</v>
      </c>
      <c r="BI247" s="69">
        <v>0</v>
      </c>
      <c r="BJ247" s="80">
        <v>1731</v>
      </c>
      <c r="BK247" s="80">
        <v>0</v>
      </c>
      <c r="BL247" s="69">
        <v>0</v>
      </c>
      <c r="BM247" s="69">
        <v>0</v>
      </c>
      <c r="BN247" s="80">
        <v>0</v>
      </c>
      <c r="BO247" s="80">
        <v>0</v>
      </c>
      <c r="BP247" s="69">
        <v>0</v>
      </c>
      <c r="BQ247" s="69">
        <v>0</v>
      </c>
      <c r="BR247" s="80">
        <v>6508</v>
      </c>
      <c r="BS247" s="80">
        <v>5818</v>
      </c>
      <c r="BT247" s="69">
        <v>0</v>
      </c>
      <c r="BU247" s="69">
        <v>0</v>
      </c>
      <c r="BV247" s="80">
        <v>0</v>
      </c>
      <c r="BW247" s="80">
        <v>0</v>
      </c>
      <c r="BX247" s="69">
        <v>0</v>
      </c>
      <c r="BY247" s="69">
        <v>0</v>
      </c>
      <c r="BZ247" s="80">
        <v>0</v>
      </c>
      <c r="CA247" s="80">
        <v>0</v>
      </c>
      <c r="CB247" s="69">
        <v>0</v>
      </c>
      <c r="CC247" s="69">
        <v>0</v>
      </c>
      <c r="CD247" s="80">
        <v>0</v>
      </c>
      <c r="CE247" s="80">
        <v>0</v>
      </c>
      <c r="CF247" s="69">
        <v>0</v>
      </c>
      <c r="CG247" s="69">
        <v>0</v>
      </c>
      <c r="CH247" s="80">
        <v>0</v>
      </c>
      <c r="CI247" s="80">
        <v>0</v>
      </c>
      <c r="CJ247" s="69">
        <v>41</v>
      </c>
      <c r="CK247" s="69">
        <v>13</v>
      </c>
      <c r="CL247" s="80">
        <v>99313</v>
      </c>
      <c r="CM247" s="80">
        <v>66449</v>
      </c>
      <c r="CN247" s="67" t="s">
        <v>795</v>
      </c>
      <c r="CO247" s="67" t="s">
        <v>796</v>
      </c>
      <c r="CP247" s="67" t="s">
        <v>570</v>
      </c>
      <c r="CQ247" s="67" t="s">
        <v>570</v>
      </c>
      <c r="CR247" s="67" t="s">
        <v>570</v>
      </c>
      <c r="CS247" s="67" t="s">
        <v>570</v>
      </c>
      <c r="CT247" s="68">
        <v>45300</v>
      </c>
      <c r="CU247" s="67" t="s">
        <v>823</v>
      </c>
      <c r="CV247" s="67" t="s">
        <v>824</v>
      </c>
      <c r="CW247" s="68" t="s">
        <v>168</v>
      </c>
      <c r="CX247" s="68">
        <v>45182</v>
      </c>
      <c r="CY247" s="67" t="s">
        <v>825</v>
      </c>
      <c r="CZ247" s="67" t="s">
        <v>824</v>
      </c>
      <c r="DA247" s="67" t="s">
        <v>888</v>
      </c>
      <c r="DB247" s="81">
        <v>2305500</v>
      </c>
      <c r="DD247" s="6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</row>
    <row r="248" spans="1:1477" s="69" customFormat="1">
      <c r="B248" s="67" t="s">
        <v>6</v>
      </c>
      <c r="C248" s="67" t="s">
        <v>417</v>
      </c>
      <c r="D248" s="67" t="s">
        <v>418</v>
      </c>
      <c r="E248" s="68">
        <v>44664</v>
      </c>
      <c r="F248" s="67" t="s">
        <v>821</v>
      </c>
      <c r="G248" s="158" t="s">
        <v>829</v>
      </c>
      <c r="H248" s="187">
        <v>1</v>
      </c>
      <c r="I248" s="69">
        <v>1</v>
      </c>
      <c r="J248" s="69">
        <v>140</v>
      </c>
      <c r="K248" s="69">
        <v>171</v>
      </c>
      <c r="L248" s="69">
        <v>171</v>
      </c>
      <c r="M248" s="186">
        <f t="shared" si="96"/>
        <v>1</v>
      </c>
      <c r="N248" s="69">
        <f t="shared" si="97"/>
        <v>1</v>
      </c>
      <c r="O248" s="69">
        <v>0</v>
      </c>
      <c r="P248" s="69">
        <v>0</v>
      </c>
      <c r="Q248" s="69">
        <v>0</v>
      </c>
      <c r="R248" s="69">
        <v>31</v>
      </c>
      <c r="S248" s="69">
        <v>0</v>
      </c>
      <c r="T248" s="190">
        <v>2231499</v>
      </c>
      <c r="U248" s="190">
        <v>50000</v>
      </c>
      <c r="V248" s="190">
        <v>2181499</v>
      </c>
      <c r="W248" s="190">
        <v>2259063</v>
      </c>
      <c r="X248" s="190">
        <v>2052581</v>
      </c>
      <c r="Y248" s="190">
        <v>0</v>
      </c>
      <c r="Z248" s="190">
        <v>0</v>
      </c>
      <c r="AA248" s="190">
        <v>0</v>
      </c>
      <c r="AB248" s="190">
        <v>2052581</v>
      </c>
      <c r="AC248" s="190">
        <v>2046856</v>
      </c>
      <c r="AD248" s="186">
        <f t="shared" si="98"/>
        <v>0.93827959581920506</v>
      </c>
      <c r="AE248" s="69">
        <f t="shared" si="99"/>
        <v>1</v>
      </c>
      <c r="AF248" s="190">
        <v>-5724</v>
      </c>
      <c r="AG248" s="190">
        <v>27565</v>
      </c>
      <c r="AH248" s="69">
        <v>22</v>
      </c>
      <c r="AI248" s="69">
        <v>9</v>
      </c>
      <c r="AJ248" s="69">
        <v>0</v>
      </c>
      <c r="AK248" s="69">
        <v>0</v>
      </c>
      <c r="AL248" s="80">
        <v>0</v>
      </c>
      <c r="AM248" s="80">
        <v>0</v>
      </c>
      <c r="AN248" s="69">
        <v>0</v>
      </c>
      <c r="AO248" s="69">
        <v>0</v>
      </c>
      <c r="AP248" s="80">
        <v>27565</v>
      </c>
      <c r="AQ248" s="80">
        <v>0</v>
      </c>
      <c r="AR248" s="69">
        <v>0</v>
      </c>
      <c r="AS248" s="69">
        <v>0</v>
      </c>
      <c r="AT248" s="80">
        <v>0</v>
      </c>
      <c r="AU248" s="80">
        <v>0</v>
      </c>
      <c r="AV248" s="69">
        <v>0</v>
      </c>
      <c r="AW248" s="69">
        <v>0</v>
      </c>
      <c r="AX248" s="80">
        <v>0</v>
      </c>
      <c r="AY248" s="80">
        <v>0</v>
      </c>
      <c r="AZ248" s="69">
        <v>0</v>
      </c>
      <c r="BA248" s="69">
        <v>0</v>
      </c>
      <c r="BB248" s="80">
        <v>0</v>
      </c>
      <c r="BC248" s="80">
        <v>0</v>
      </c>
      <c r="BD248" s="69">
        <v>0</v>
      </c>
      <c r="BE248" s="69">
        <v>0</v>
      </c>
      <c r="BF248" s="80">
        <v>0</v>
      </c>
      <c r="BG248" s="80">
        <v>0</v>
      </c>
      <c r="BH248" s="69">
        <v>0</v>
      </c>
      <c r="BI248" s="69">
        <v>0</v>
      </c>
      <c r="BJ248" s="80">
        <v>0</v>
      </c>
      <c r="BK248" s="80">
        <v>0</v>
      </c>
      <c r="BL248" s="69">
        <v>0</v>
      </c>
      <c r="BM248" s="69">
        <v>0</v>
      </c>
      <c r="BN248" s="80">
        <v>0</v>
      </c>
      <c r="BO248" s="80">
        <v>0</v>
      </c>
      <c r="BP248" s="69">
        <v>0</v>
      </c>
      <c r="BQ248" s="69">
        <v>0</v>
      </c>
      <c r="BR248" s="80">
        <v>0</v>
      </c>
      <c r="BS248" s="80">
        <v>0</v>
      </c>
      <c r="BT248" s="69">
        <v>0</v>
      </c>
      <c r="BU248" s="69">
        <v>0</v>
      </c>
      <c r="BV248" s="80">
        <v>0</v>
      </c>
      <c r="BW248" s="80">
        <v>0</v>
      </c>
      <c r="BX248" s="69">
        <v>0</v>
      </c>
      <c r="BY248" s="69">
        <v>0</v>
      </c>
      <c r="BZ248" s="80">
        <v>0</v>
      </c>
      <c r="CA248" s="80">
        <v>0</v>
      </c>
      <c r="CB248" s="69">
        <v>0</v>
      </c>
      <c r="CC248" s="69">
        <v>0</v>
      </c>
      <c r="CD248" s="80">
        <v>0</v>
      </c>
      <c r="CE248" s="80">
        <v>0</v>
      </c>
      <c r="CF248" s="69">
        <v>0</v>
      </c>
      <c r="CG248" s="69">
        <v>0</v>
      </c>
      <c r="CH248" s="80">
        <v>0</v>
      </c>
      <c r="CI248" s="80">
        <v>0</v>
      </c>
      <c r="CJ248" s="69">
        <v>0</v>
      </c>
      <c r="CK248" s="69">
        <v>0</v>
      </c>
      <c r="CL248" s="80">
        <v>27565</v>
      </c>
      <c r="CM248" s="80">
        <v>0</v>
      </c>
      <c r="CN248" s="67" t="s">
        <v>797</v>
      </c>
      <c r="CO248" s="67" t="s">
        <v>798</v>
      </c>
      <c r="CP248" s="67" t="s">
        <v>570</v>
      </c>
      <c r="CQ248" s="67" t="s">
        <v>570</v>
      </c>
      <c r="CR248" s="67" t="s">
        <v>570</v>
      </c>
      <c r="CS248" s="67" t="s">
        <v>570</v>
      </c>
      <c r="CT248" s="68">
        <v>45268</v>
      </c>
      <c r="CU248" s="67" t="s">
        <v>828</v>
      </c>
      <c r="CV248" s="67" t="s">
        <v>824</v>
      </c>
      <c r="CW248" s="68" t="s">
        <v>168</v>
      </c>
      <c r="CX248" s="68">
        <v>45182</v>
      </c>
      <c r="CY248" s="67" t="s">
        <v>825</v>
      </c>
      <c r="CZ248" s="67" t="s">
        <v>824</v>
      </c>
      <c r="DA248" s="67" t="s">
        <v>892</v>
      </c>
      <c r="DB248" s="81">
        <v>1792600</v>
      </c>
      <c r="DD248" s="67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</row>
    <row r="249" spans="1:1477" s="69" customFormat="1">
      <c r="B249" s="67" t="s">
        <v>6</v>
      </c>
      <c r="C249" s="67" t="s">
        <v>419</v>
      </c>
      <c r="D249" s="67" t="s">
        <v>420</v>
      </c>
      <c r="E249" s="68">
        <v>44720</v>
      </c>
      <c r="F249" s="67" t="s">
        <v>821</v>
      </c>
      <c r="G249" s="158" t="s">
        <v>829</v>
      </c>
      <c r="H249" s="187">
        <v>3</v>
      </c>
      <c r="I249" s="69">
        <v>3</v>
      </c>
      <c r="J249" s="69">
        <v>300</v>
      </c>
      <c r="K249" s="69">
        <v>361</v>
      </c>
      <c r="L249" s="69">
        <v>338</v>
      </c>
      <c r="M249" s="186">
        <f t="shared" si="96"/>
        <v>0.92333333333333334</v>
      </c>
      <c r="N249" s="69">
        <f t="shared" si="97"/>
        <v>1</v>
      </c>
      <c r="O249" s="69">
        <v>23</v>
      </c>
      <c r="P249" s="69">
        <v>0</v>
      </c>
      <c r="Q249" s="69">
        <v>0</v>
      </c>
      <c r="R249" s="69">
        <v>61</v>
      </c>
      <c r="S249" s="69">
        <v>0</v>
      </c>
      <c r="T249" s="190">
        <v>4664000</v>
      </c>
      <c r="U249" s="190">
        <v>50000</v>
      </c>
      <c r="V249" s="190">
        <v>4614000</v>
      </c>
      <c r="W249" s="190">
        <v>4709230</v>
      </c>
      <c r="X249" s="190">
        <v>4734993</v>
      </c>
      <c r="Y249" s="190">
        <v>0</v>
      </c>
      <c r="Z249" s="190">
        <v>0</v>
      </c>
      <c r="AA249" s="190">
        <v>0</v>
      </c>
      <c r="AB249" s="190">
        <v>4734993</v>
      </c>
      <c r="AC249" s="190">
        <v>4662735</v>
      </c>
      <c r="AD249" s="186">
        <f t="shared" si="98"/>
        <v>1.0105624187256177</v>
      </c>
      <c r="AE249" s="69">
        <f t="shared" si="99"/>
        <v>1</v>
      </c>
      <c r="AF249" s="190">
        <v>-72258</v>
      </c>
      <c r="AG249" s="190">
        <v>45230</v>
      </c>
      <c r="AH249" s="69">
        <v>37</v>
      </c>
      <c r="AI249" s="69">
        <v>24</v>
      </c>
      <c r="AJ249" s="69">
        <v>0</v>
      </c>
      <c r="AK249" s="69">
        <v>0</v>
      </c>
      <c r="AL249" s="80">
        <v>25230</v>
      </c>
      <c r="AM249" s="80">
        <v>0</v>
      </c>
      <c r="AN249" s="69">
        <v>0</v>
      </c>
      <c r="AO249" s="69">
        <v>0</v>
      </c>
      <c r="AP249" s="80">
        <v>42961</v>
      </c>
      <c r="AQ249" s="80">
        <v>0</v>
      </c>
      <c r="AR249" s="69">
        <v>0</v>
      </c>
      <c r="AS249" s="69">
        <v>0</v>
      </c>
      <c r="AT249" s="80">
        <v>0</v>
      </c>
      <c r="AU249" s="80">
        <v>0</v>
      </c>
      <c r="AV249" s="69">
        <v>0</v>
      </c>
      <c r="AW249" s="69">
        <v>0</v>
      </c>
      <c r="AX249" s="80">
        <v>0</v>
      </c>
      <c r="AY249" s="80">
        <v>0</v>
      </c>
      <c r="AZ249" s="69">
        <v>0</v>
      </c>
      <c r="BA249" s="69">
        <v>0</v>
      </c>
      <c r="BB249" s="80">
        <v>0</v>
      </c>
      <c r="BC249" s="80">
        <v>0</v>
      </c>
      <c r="BD249" s="69">
        <v>0</v>
      </c>
      <c r="BE249" s="69">
        <v>0</v>
      </c>
      <c r="BF249" s="80">
        <v>0</v>
      </c>
      <c r="BG249" s="80">
        <v>0</v>
      </c>
      <c r="BH249" s="69">
        <v>0</v>
      </c>
      <c r="BI249" s="69">
        <v>0</v>
      </c>
      <c r="BJ249" s="80">
        <v>8225</v>
      </c>
      <c r="BK249" s="80">
        <v>0</v>
      </c>
      <c r="BL249" s="69">
        <v>0</v>
      </c>
      <c r="BM249" s="69">
        <v>0</v>
      </c>
      <c r="BN249" s="80">
        <v>0</v>
      </c>
      <c r="BO249" s="80">
        <v>0</v>
      </c>
      <c r="BP249" s="69">
        <v>0</v>
      </c>
      <c r="BQ249" s="69">
        <v>0</v>
      </c>
      <c r="BR249" s="80">
        <v>0</v>
      </c>
      <c r="BS249" s="80">
        <v>0</v>
      </c>
      <c r="BT249" s="69">
        <v>0</v>
      </c>
      <c r="BU249" s="69">
        <v>0</v>
      </c>
      <c r="BV249" s="80">
        <v>0</v>
      </c>
      <c r="BW249" s="80">
        <v>0</v>
      </c>
      <c r="BX249" s="69">
        <v>0</v>
      </c>
      <c r="BY249" s="69">
        <v>0</v>
      </c>
      <c r="BZ249" s="80">
        <v>0</v>
      </c>
      <c r="CA249" s="80">
        <v>0</v>
      </c>
      <c r="CB249" s="69">
        <v>0</v>
      </c>
      <c r="CC249" s="69">
        <v>0</v>
      </c>
      <c r="CD249" s="80">
        <v>0</v>
      </c>
      <c r="CE249" s="80">
        <v>0</v>
      </c>
      <c r="CF249" s="69">
        <v>0</v>
      </c>
      <c r="CG249" s="69">
        <v>0</v>
      </c>
      <c r="CH249" s="80">
        <v>0</v>
      </c>
      <c r="CI249" s="80">
        <v>0</v>
      </c>
      <c r="CJ249" s="69">
        <v>0</v>
      </c>
      <c r="CK249" s="69">
        <v>0</v>
      </c>
      <c r="CL249" s="80">
        <v>76416</v>
      </c>
      <c r="CM249" s="80">
        <v>0</v>
      </c>
      <c r="CN249" s="67" t="s">
        <v>573</v>
      </c>
      <c r="CO249" s="67" t="s">
        <v>574</v>
      </c>
      <c r="CP249" s="67" t="s">
        <v>570</v>
      </c>
      <c r="CQ249" s="67" t="s">
        <v>570</v>
      </c>
      <c r="CR249" s="67" t="s">
        <v>570</v>
      </c>
      <c r="CS249" s="67" t="s">
        <v>570</v>
      </c>
      <c r="CT249" s="68">
        <v>45225</v>
      </c>
      <c r="CU249" s="67" t="s">
        <v>828</v>
      </c>
      <c r="CV249" s="67" t="s">
        <v>824</v>
      </c>
      <c r="CW249" s="68" t="s">
        <v>168</v>
      </c>
      <c r="CX249" s="68">
        <v>45139</v>
      </c>
      <c r="CY249" s="67" t="s">
        <v>825</v>
      </c>
      <c r="CZ249" s="67" t="s">
        <v>824</v>
      </c>
      <c r="DA249" s="67" t="s">
        <v>888</v>
      </c>
      <c r="DB249" s="81">
        <v>5588200</v>
      </c>
      <c r="DC249" s="69" t="s">
        <v>799</v>
      </c>
      <c r="DD249" s="67" t="s">
        <v>800</v>
      </c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</row>
    <row r="250" spans="1:1477" s="69" customFormat="1">
      <c r="B250" s="67" t="s">
        <v>6</v>
      </c>
      <c r="C250" s="67" t="s">
        <v>421</v>
      </c>
      <c r="D250" s="67" t="s">
        <v>422</v>
      </c>
      <c r="E250" s="68">
        <v>44937</v>
      </c>
      <c r="F250" s="67" t="s">
        <v>823</v>
      </c>
      <c r="G250" s="158" t="s">
        <v>827</v>
      </c>
      <c r="H250" s="187">
        <v>1</v>
      </c>
      <c r="I250" s="69">
        <v>1</v>
      </c>
      <c r="J250" s="69">
        <v>140</v>
      </c>
      <c r="K250" s="69">
        <v>165</v>
      </c>
      <c r="L250" s="69">
        <v>161</v>
      </c>
      <c r="M250" s="186">
        <f t="shared" si="96"/>
        <v>0.97142857142857142</v>
      </c>
      <c r="N250" s="69">
        <f t="shared" si="97"/>
        <v>1</v>
      </c>
      <c r="O250" s="69">
        <v>4</v>
      </c>
      <c r="P250" s="69">
        <v>0</v>
      </c>
      <c r="Q250" s="69">
        <v>0</v>
      </c>
      <c r="R250" s="69">
        <v>10</v>
      </c>
      <c r="S250" s="69">
        <v>15</v>
      </c>
      <c r="T250" s="190">
        <v>506794</v>
      </c>
      <c r="U250" s="190">
        <v>19000</v>
      </c>
      <c r="V250" s="190">
        <v>487794</v>
      </c>
      <c r="W250" s="190">
        <v>527638</v>
      </c>
      <c r="X250" s="190">
        <v>475289</v>
      </c>
      <c r="Y250" s="190">
        <v>0</v>
      </c>
      <c r="Z250" s="190">
        <v>0</v>
      </c>
      <c r="AA250" s="190">
        <v>0</v>
      </c>
      <c r="AB250" s="190">
        <v>475289</v>
      </c>
      <c r="AC250" s="190">
        <v>475289</v>
      </c>
      <c r="AD250" s="186">
        <f t="shared" si="98"/>
        <v>0.97436417832117661</v>
      </c>
      <c r="AE250" s="69">
        <f t="shared" si="99"/>
        <v>1</v>
      </c>
      <c r="AF250" s="190">
        <v>0</v>
      </c>
      <c r="AG250" s="190">
        <v>20844</v>
      </c>
      <c r="AH250" s="69">
        <v>16</v>
      </c>
      <c r="AI250" s="69">
        <v>9</v>
      </c>
      <c r="AJ250" s="69">
        <v>0</v>
      </c>
      <c r="AK250" s="69">
        <v>0</v>
      </c>
      <c r="AL250" s="80">
        <v>20844</v>
      </c>
      <c r="AM250" s="80">
        <v>0</v>
      </c>
      <c r="AN250" s="69">
        <v>0</v>
      </c>
      <c r="AO250" s="69">
        <v>0</v>
      </c>
      <c r="AP250" s="80">
        <v>0</v>
      </c>
      <c r="AQ250" s="80">
        <v>0</v>
      </c>
      <c r="AR250" s="69">
        <v>0</v>
      </c>
      <c r="AS250" s="69">
        <v>0</v>
      </c>
      <c r="AT250" s="80">
        <v>0</v>
      </c>
      <c r="AU250" s="80">
        <v>0</v>
      </c>
      <c r="AV250" s="69">
        <v>0</v>
      </c>
      <c r="AW250" s="69">
        <v>0</v>
      </c>
      <c r="AX250" s="80">
        <v>0</v>
      </c>
      <c r="AY250" s="80">
        <v>0</v>
      </c>
      <c r="AZ250" s="69">
        <v>0</v>
      </c>
      <c r="BA250" s="69">
        <v>0</v>
      </c>
      <c r="BB250" s="80">
        <v>0</v>
      </c>
      <c r="BC250" s="80">
        <v>0</v>
      </c>
      <c r="BD250" s="69">
        <v>0</v>
      </c>
      <c r="BE250" s="69">
        <v>0</v>
      </c>
      <c r="BF250" s="80">
        <v>0</v>
      </c>
      <c r="BG250" s="80">
        <v>0</v>
      </c>
      <c r="BH250" s="69">
        <v>0</v>
      </c>
      <c r="BI250" s="69">
        <v>0</v>
      </c>
      <c r="BJ250" s="80">
        <v>0</v>
      </c>
      <c r="BK250" s="80">
        <v>0</v>
      </c>
      <c r="BL250" s="69">
        <v>0</v>
      </c>
      <c r="BM250" s="69">
        <v>0</v>
      </c>
      <c r="BN250" s="80">
        <v>0</v>
      </c>
      <c r="BO250" s="80">
        <v>0</v>
      </c>
      <c r="BP250" s="69">
        <v>0</v>
      </c>
      <c r="BQ250" s="69">
        <v>15</v>
      </c>
      <c r="BR250" s="80">
        <v>0</v>
      </c>
      <c r="BS250" s="80">
        <v>0</v>
      </c>
      <c r="BT250" s="69">
        <v>0</v>
      </c>
      <c r="BU250" s="69">
        <v>0</v>
      </c>
      <c r="BV250" s="80">
        <v>0</v>
      </c>
      <c r="BW250" s="80">
        <v>0</v>
      </c>
      <c r="BX250" s="69">
        <v>0</v>
      </c>
      <c r="BY250" s="69">
        <v>0</v>
      </c>
      <c r="BZ250" s="80">
        <v>0</v>
      </c>
      <c r="CA250" s="80">
        <v>0</v>
      </c>
      <c r="CB250" s="69">
        <v>0</v>
      </c>
      <c r="CC250" s="69">
        <v>0</v>
      </c>
      <c r="CD250" s="80">
        <v>0</v>
      </c>
      <c r="CE250" s="80">
        <v>0</v>
      </c>
      <c r="CF250" s="69">
        <v>0</v>
      </c>
      <c r="CG250" s="69">
        <v>0</v>
      </c>
      <c r="CH250" s="80">
        <v>0</v>
      </c>
      <c r="CI250" s="80">
        <v>0</v>
      </c>
      <c r="CJ250" s="69">
        <v>0</v>
      </c>
      <c r="CK250" s="69">
        <v>15</v>
      </c>
      <c r="CL250" s="80">
        <v>20844</v>
      </c>
      <c r="CM250" s="80">
        <v>0</v>
      </c>
      <c r="CN250" s="67" t="s">
        <v>759</v>
      </c>
      <c r="CO250" s="67" t="s">
        <v>760</v>
      </c>
      <c r="CP250" s="67" t="s">
        <v>570</v>
      </c>
      <c r="CQ250" s="67" t="s">
        <v>570</v>
      </c>
      <c r="CR250" s="67" t="s">
        <v>570</v>
      </c>
      <c r="CS250" s="67" t="s">
        <v>570</v>
      </c>
      <c r="CT250" s="68">
        <v>45247</v>
      </c>
      <c r="CU250" s="67" t="s">
        <v>828</v>
      </c>
      <c r="CV250" s="67" t="s">
        <v>824</v>
      </c>
      <c r="CW250" s="68" t="s">
        <v>168</v>
      </c>
      <c r="CX250" s="68">
        <v>45215</v>
      </c>
      <c r="CY250" s="67" t="s">
        <v>828</v>
      </c>
      <c r="CZ250" s="67" t="s">
        <v>824</v>
      </c>
      <c r="DA250" s="67" t="s">
        <v>888</v>
      </c>
      <c r="DB250" s="81">
        <v>441600</v>
      </c>
      <c r="DD250" s="67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  <c r="AZI250"/>
      <c r="AZJ250"/>
      <c r="AZK250"/>
      <c r="AZL250"/>
      <c r="AZM250"/>
      <c r="AZN250"/>
      <c r="AZO250"/>
      <c r="AZP250"/>
      <c r="AZQ250"/>
      <c r="AZR250"/>
      <c r="AZS250"/>
      <c r="AZT250"/>
      <c r="AZU250"/>
      <c r="AZV250"/>
      <c r="AZW250"/>
      <c r="AZX250"/>
      <c r="AZY250"/>
      <c r="AZZ250"/>
      <c r="BAA250"/>
      <c r="BAB250"/>
      <c r="BAC250"/>
      <c r="BAD250"/>
      <c r="BAE250"/>
      <c r="BAF250"/>
      <c r="BAG250"/>
      <c r="BAH250"/>
      <c r="BAI250"/>
      <c r="BAJ250"/>
      <c r="BAK250"/>
      <c r="BAL250"/>
      <c r="BAM250"/>
      <c r="BAN250"/>
      <c r="BAO250"/>
      <c r="BAP250"/>
      <c r="BAQ250"/>
      <c r="BAR250"/>
      <c r="BAS250"/>
      <c r="BAT250"/>
      <c r="BAU250"/>
      <c r="BAV250"/>
      <c r="BAW250"/>
      <c r="BAX250"/>
      <c r="BAY250"/>
      <c r="BAZ250"/>
      <c r="BBA250"/>
      <c r="BBB250"/>
      <c r="BBC250"/>
      <c r="BBD250"/>
      <c r="BBE250"/>
      <c r="BBF250"/>
      <c r="BBG250"/>
      <c r="BBH250"/>
      <c r="BBI250"/>
      <c r="BBJ250"/>
      <c r="BBK250"/>
      <c r="BBL250"/>
      <c r="BBM250"/>
      <c r="BBN250"/>
      <c r="BBO250"/>
      <c r="BBP250"/>
      <c r="BBQ250"/>
      <c r="BBR250"/>
      <c r="BBS250"/>
      <c r="BBT250"/>
      <c r="BBU250"/>
      <c r="BBV250"/>
      <c r="BBW250"/>
      <c r="BBX250"/>
      <c r="BBY250"/>
      <c r="BBZ250"/>
      <c r="BCA250"/>
      <c r="BCB250"/>
      <c r="BCC250"/>
      <c r="BCD250"/>
      <c r="BCE250"/>
      <c r="BCF250"/>
      <c r="BCG250"/>
      <c r="BCH250"/>
      <c r="BCI250"/>
      <c r="BCJ250"/>
      <c r="BCK250"/>
      <c r="BCL250"/>
      <c r="BCM250"/>
      <c r="BCN250"/>
      <c r="BCO250"/>
      <c r="BCP250"/>
      <c r="BCQ250"/>
      <c r="BCR250"/>
      <c r="BCS250"/>
      <c r="BCT250"/>
      <c r="BCU250"/>
      <c r="BCV250"/>
      <c r="BCW250"/>
      <c r="BCX250"/>
      <c r="BCY250"/>
      <c r="BCZ250"/>
      <c r="BDA250"/>
      <c r="BDB250"/>
      <c r="BDC250"/>
      <c r="BDD250"/>
      <c r="BDE250"/>
      <c r="BDF250"/>
      <c r="BDG250"/>
      <c r="BDH250"/>
      <c r="BDI250"/>
      <c r="BDJ250"/>
      <c r="BDK250"/>
      <c r="BDL250"/>
      <c r="BDM250"/>
      <c r="BDN250"/>
      <c r="BDO250"/>
      <c r="BDP250"/>
      <c r="BDQ250"/>
      <c r="BDR250"/>
      <c r="BDS250"/>
      <c r="BDT250"/>
      <c r="BDU250"/>
    </row>
    <row r="251" spans="1:1477" s="69" customFormat="1">
      <c r="B251" s="67" t="s">
        <v>6</v>
      </c>
      <c r="C251" s="67" t="s">
        <v>541</v>
      </c>
      <c r="D251" s="67" t="s">
        <v>542</v>
      </c>
      <c r="E251" s="68">
        <v>44937</v>
      </c>
      <c r="F251" s="67" t="s">
        <v>823</v>
      </c>
      <c r="G251" s="158" t="s">
        <v>827</v>
      </c>
      <c r="H251" s="187">
        <v>1</v>
      </c>
      <c r="I251" s="69">
        <v>0</v>
      </c>
      <c r="J251" s="69">
        <v>120</v>
      </c>
      <c r="K251" s="69">
        <v>130</v>
      </c>
      <c r="L251" s="69">
        <v>71</v>
      </c>
      <c r="M251" s="186">
        <f t="shared" si="96"/>
        <v>0.5083333333333333</v>
      </c>
      <c r="N251" s="69">
        <f t="shared" si="97"/>
        <v>1</v>
      </c>
      <c r="O251" s="69">
        <v>59</v>
      </c>
      <c r="P251" s="69">
        <v>0</v>
      </c>
      <c r="Q251" s="69">
        <v>0</v>
      </c>
      <c r="R251" s="69">
        <v>10</v>
      </c>
      <c r="S251" s="69">
        <v>0</v>
      </c>
      <c r="T251" s="190">
        <v>619151</v>
      </c>
      <c r="U251" s="190">
        <v>50000</v>
      </c>
      <c r="V251" s="190">
        <v>569151</v>
      </c>
      <c r="W251" s="190">
        <v>619151</v>
      </c>
      <c r="X251" s="190">
        <v>571177</v>
      </c>
      <c r="Y251" s="190">
        <v>0</v>
      </c>
      <c r="Z251" s="190">
        <v>0</v>
      </c>
      <c r="AA251" s="190">
        <v>0</v>
      </c>
      <c r="AB251" s="190">
        <v>571177</v>
      </c>
      <c r="AC251" s="190">
        <v>571177</v>
      </c>
      <c r="AD251" s="186">
        <f t="shared" si="98"/>
        <v>1.0035596880265518</v>
      </c>
      <c r="AE251" s="69">
        <f t="shared" si="99"/>
        <v>1</v>
      </c>
      <c r="AF251" s="190">
        <v>0</v>
      </c>
      <c r="AG251" s="190">
        <v>0</v>
      </c>
      <c r="AH251" s="69">
        <v>7</v>
      </c>
      <c r="AI251" s="69">
        <v>3</v>
      </c>
      <c r="AJ251" s="69">
        <v>0</v>
      </c>
      <c r="AK251" s="69">
        <v>0</v>
      </c>
      <c r="AL251" s="80">
        <v>7087</v>
      </c>
      <c r="AM251" s="80">
        <v>0</v>
      </c>
      <c r="AN251" s="69">
        <v>0</v>
      </c>
      <c r="AO251" s="69">
        <v>0</v>
      </c>
      <c r="AP251" s="80">
        <v>0</v>
      </c>
      <c r="AQ251" s="80">
        <v>0</v>
      </c>
      <c r="AR251" s="69">
        <v>0</v>
      </c>
      <c r="AS251" s="69">
        <v>0</v>
      </c>
      <c r="AT251" s="80">
        <v>0</v>
      </c>
      <c r="AU251" s="80">
        <v>0</v>
      </c>
      <c r="AV251" s="69">
        <v>0</v>
      </c>
      <c r="AW251" s="69">
        <v>0</v>
      </c>
      <c r="AX251" s="80">
        <v>0</v>
      </c>
      <c r="AY251" s="80">
        <v>0</v>
      </c>
      <c r="AZ251" s="69">
        <v>0</v>
      </c>
      <c r="BA251" s="69">
        <v>0</v>
      </c>
      <c r="BB251" s="80">
        <v>0</v>
      </c>
      <c r="BC251" s="80">
        <v>0</v>
      </c>
      <c r="BD251" s="69">
        <v>0</v>
      </c>
      <c r="BE251" s="69">
        <v>0</v>
      </c>
      <c r="BF251" s="80">
        <v>0</v>
      </c>
      <c r="BG251" s="80">
        <v>0</v>
      </c>
      <c r="BH251" s="69">
        <v>0</v>
      </c>
      <c r="BI251" s="69">
        <v>0</v>
      </c>
      <c r="BJ251" s="80">
        <v>0</v>
      </c>
      <c r="BK251" s="80">
        <v>0</v>
      </c>
      <c r="BL251" s="69">
        <v>0</v>
      </c>
      <c r="BM251" s="69">
        <v>0</v>
      </c>
      <c r="BN251" s="80">
        <v>0</v>
      </c>
      <c r="BO251" s="80">
        <v>0</v>
      </c>
      <c r="BP251" s="69">
        <v>0</v>
      </c>
      <c r="BQ251" s="69">
        <v>0</v>
      </c>
      <c r="BR251" s="80">
        <v>0</v>
      </c>
      <c r="BS251" s="80">
        <v>0</v>
      </c>
      <c r="BT251" s="69">
        <v>0</v>
      </c>
      <c r="BU251" s="69">
        <v>0</v>
      </c>
      <c r="BV251" s="80">
        <v>0</v>
      </c>
      <c r="BW251" s="80">
        <v>0</v>
      </c>
      <c r="BX251" s="69">
        <v>0</v>
      </c>
      <c r="BY251" s="69">
        <v>0</v>
      </c>
      <c r="BZ251" s="80">
        <v>0</v>
      </c>
      <c r="CA251" s="80">
        <v>0</v>
      </c>
      <c r="CB251" s="69">
        <v>0</v>
      </c>
      <c r="CC251" s="69">
        <v>0</v>
      </c>
      <c r="CD251" s="80">
        <v>0</v>
      </c>
      <c r="CE251" s="80">
        <v>0</v>
      </c>
      <c r="CF251" s="69">
        <v>0</v>
      </c>
      <c r="CG251" s="69">
        <v>0</v>
      </c>
      <c r="CH251" s="80">
        <v>0</v>
      </c>
      <c r="CI251" s="80">
        <v>0</v>
      </c>
      <c r="CJ251" s="69">
        <v>0</v>
      </c>
      <c r="CK251" s="69">
        <v>0</v>
      </c>
      <c r="CL251" s="80">
        <v>7087</v>
      </c>
      <c r="CM251" s="80">
        <v>0</v>
      </c>
      <c r="CN251" s="67" t="s">
        <v>649</v>
      </c>
      <c r="CO251" s="67" t="s">
        <v>650</v>
      </c>
      <c r="CP251" s="67" t="s">
        <v>570</v>
      </c>
      <c r="CQ251" s="67" t="s">
        <v>570</v>
      </c>
      <c r="CR251" s="67" t="s">
        <v>570</v>
      </c>
      <c r="CS251" s="67" t="s">
        <v>570</v>
      </c>
      <c r="CT251" s="68">
        <v>45218</v>
      </c>
      <c r="CU251" s="67" t="s">
        <v>828</v>
      </c>
      <c r="CV251" s="67" t="s">
        <v>824</v>
      </c>
      <c r="CW251" s="68" t="s">
        <v>168</v>
      </c>
      <c r="CX251" s="68">
        <v>45131</v>
      </c>
      <c r="CY251" s="67" t="s">
        <v>825</v>
      </c>
      <c r="CZ251" s="67" t="s">
        <v>824</v>
      </c>
      <c r="DA251" s="67" t="s">
        <v>888</v>
      </c>
      <c r="DB251" s="81">
        <v>1320700</v>
      </c>
      <c r="DD251" s="67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  <c r="AZI251"/>
      <c r="AZJ251"/>
      <c r="AZK251"/>
      <c r="AZL251"/>
      <c r="AZM251"/>
      <c r="AZN251"/>
      <c r="AZO251"/>
      <c r="AZP251"/>
      <c r="AZQ251"/>
      <c r="AZR251"/>
      <c r="AZS251"/>
      <c r="AZT251"/>
      <c r="AZU251"/>
      <c r="AZV251"/>
      <c r="AZW251"/>
      <c r="AZX251"/>
      <c r="AZY251"/>
      <c r="AZZ251"/>
      <c r="BAA251"/>
      <c r="BAB251"/>
      <c r="BAC251"/>
      <c r="BAD251"/>
      <c r="BAE251"/>
      <c r="BAF251"/>
      <c r="BAG251"/>
      <c r="BAH251"/>
      <c r="BAI251"/>
      <c r="BAJ251"/>
      <c r="BAK251"/>
      <c r="BAL251"/>
      <c r="BAM251"/>
      <c r="BAN251"/>
      <c r="BAO251"/>
      <c r="BAP251"/>
      <c r="BAQ251"/>
      <c r="BAR251"/>
      <c r="BAS251"/>
      <c r="BAT251"/>
      <c r="BAU251"/>
      <c r="BAV251"/>
      <c r="BAW251"/>
      <c r="BAX251"/>
      <c r="BAY251"/>
      <c r="BAZ251"/>
      <c r="BBA251"/>
      <c r="BBB251"/>
      <c r="BBC251"/>
      <c r="BBD251"/>
      <c r="BBE251"/>
      <c r="BBF251"/>
      <c r="BBG251"/>
      <c r="BBH251"/>
      <c r="BBI251"/>
      <c r="BBJ251"/>
      <c r="BBK251"/>
      <c r="BBL251"/>
      <c r="BBM251"/>
      <c r="BBN251"/>
      <c r="BBO251"/>
      <c r="BBP251"/>
      <c r="BBQ251"/>
      <c r="BBR251"/>
      <c r="BBS251"/>
      <c r="BBT251"/>
      <c r="BBU251"/>
      <c r="BBV251"/>
      <c r="BBW251"/>
      <c r="BBX251"/>
      <c r="BBY251"/>
      <c r="BBZ251"/>
      <c r="BCA251"/>
      <c r="BCB251"/>
      <c r="BCC251"/>
      <c r="BCD251"/>
      <c r="BCE251"/>
      <c r="BCF251"/>
      <c r="BCG251"/>
      <c r="BCH251"/>
      <c r="BCI251"/>
      <c r="BCJ251"/>
      <c r="BCK251"/>
      <c r="BCL251"/>
      <c r="BCM251"/>
      <c r="BCN251"/>
      <c r="BCO251"/>
      <c r="BCP251"/>
      <c r="BCQ251"/>
      <c r="BCR251"/>
      <c r="BCS251"/>
      <c r="BCT251"/>
      <c r="BCU251"/>
      <c r="BCV251"/>
      <c r="BCW251"/>
      <c r="BCX251"/>
      <c r="BCY251"/>
      <c r="BCZ251"/>
      <c r="BDA251"/>
      <c r="BDB251"/>
      <c r="BDC251"/>
      <c r="BDD251"/>
      <c r="BDE251"/>
      <c r="BDF251"/>
      <c r="BDG251"/>
      <c r="BDH251"/>
      <c r="BDI251"/>
      <c r="BDJ251"/>
      <c r="BDK251"/>
      <c r="BDL251"/>
      <c r="BDM251"/>
      <c r="BDN251"/>
      <c r="BDO251"/>
      <c r="BDP251"/>
      <c r="BDQ251"/>
      <c r="BDR251"/>
      <c r="BDS251"/>
      <c r="BDT251"/>
      <c r="BDU251"/>
    </row>
    <row r="252" spans="1:1477" s="5" customFormat="1" ht="12" thickBot="1">
      <c r="B252" s="75"/>
      <c r="C252" s="75"/>
      <c r="D252" s="75"/>
      <c r="E252" s="68"/>
      <c r="F252" s="75"/>
      <c r="G252" s="75"/>
      <c r="H252" s="187"/>
      <c r="I252" s="76"/>
      <c r="J252" s="76"/>
      <c r="K252" s="76"/>
      <c r="L252" s="76"/>
      <c r="M252" s="140"/>
      <c r="N252" s="69"/>
      <c r="O252" s="76"/>
      <c r="P252" s="76"/>
      <c r="Q252" s="76"/>
      <c r="R252" s="76"/>
      <c r="S252" s="76"/>
      <c r="T252" s="77"/>
      <c r="U252" s="77"/>
      <c r="V252" s="77"/>
      <c r="W252" s="77"/>
      <c r="X252" s="77"/>
      <c r="Y252" s="190"/>
      <c r="Z252" s="190"/>
      <c r="AA252" s="190"/>
      <c r="AB252" s="190"/>
      <c r="AC252" s="190"/>
      <c r="AD252" s="140"/>
      <c r="AE252" s="69"/>
      <c r="AF252" s="190"/>
      <c r="AG252" s="190"/>
      <c r="AH252" s="76"/>
      <c r="AI252" s="76"/>
      <c r="AJ252" s="78"/>
      <c r="AK252" s="78"/>
      <c r="AL252" s="80"/>
      <c r="AM252" s="80"/>
      <c r="AN252" s="78"/>
      <c r="AO252" s="78"/>
      <c r="AP252" s="80"/>
      <c r="AQ252" s="80"/>
      <c r="AR252" s="78"/>
      <c r="AS252" s="78"/>
      <c r="AT252" s="80"/>
      <c r="AU252" s="80"/>
      <c r="AV252" s="78"/>
      <c r="AW252" s="78"/>
      <c r="AX252" s="80"/>
      <c r="AY252" s="80"/>
      <c r="AZ252" s="78"/>
      <c r="BA252" s="78"/>
      <c r="BB252" s="80"/>
      <c r="BC252" s="80"/>
      <c r="BD252" s="78"/>
      <c r="BE252" s="78"/>
      <c r="BF252" s="80"/>
      <c r="BG252" s="80"/>
      <c r="BH252" s="78"/>
      <c r="BI252" s="78"/>
      <c r="BJ252" s="80"/>
      <c r="BK252" s="80"/>
      <c r="BL252" s="78"/>
      <c r="BM252" s="78"/>
      <c r="BN252" s="80"/>
      <c r="BO252" s="80"/>
      <c r="BP252" s="78"/>
      <c r="BQ252" s="78"/>
      <c r="BR252" s="80"/>
      <c r="BS252" s="80"/>
      <c r="BT252" s="78"/>
      <c r="BU252" s="78"/>
      <c r="BV252" s="80"/>
      <c r="BW252" s="80"/>
      <c r="BX252" s="78"/>
      <c r="BY252" s="78"/>
      <c r="BZ252" s="80"/>
      <c r="CA252" s="80"/>
      <c r="CB252" s="78"/>
      <c r="CC252" s="78"/>
      <c r="CD252" s="80"/>
      <c r="CE252" s="80"/>
      <c r="CF252" s="78"/>
      <c r="CG252" s="78"/>
      <c r="CH252" s="80"/>
      <c r="CI252" s="80"/>
      <c r="CJ252" s="78"/>
      <c r="CK252" s="78"/>
      <c r="CL252" s="80"/>
      <c r="CM252" s="80"/>
      <c r="CN252" s="79"/>
      <c r="CO252" s="79"/>
      <c r="CP252" s="79"/>
      <c r="CQ252" s="79"/>
      <c r="CR252" s="79"/>
      <c r="CS252" s="79"/>
      <c r="CT252" s="68"/>
      <c r="CU252" s="75"/>
      <c r="CV252" s="75"/>
      <c r="CW252" s="68"/>
      <c r="CX252" s="68"/>
      <c r="CY252" s="75"/>
      <c r="CZ252" s="75"/>
      <c r="DA252" s="75"/>
      <c r="DB252" s="77"/>
      <c r="DC252" s="76"/>
      <c r="DD252" s="212"/>
    </row>
    <row r="253" spans="1:1477" s="102" customFormat="1" ht="24" customHeight="1" thickTop="1" thickBot="1">
      <c r="A253" s="137"/>
      <c r="B253" s="245" t="s">
        <v>910</v>
      </c>
      <c r="C253" s="246"/>
      <c r="D253" s="247"/>
      <c r="E253" s="7"/>
      <c r="F253" s="8"/>
      <c r="G253" s="159">
        <f>IF(B240="","",ROWS(B240:B252)-1)</f>
        <v>12</v>
      </c>
      <c r="H253" s="9">
        <f>SUM(H240:H252)</f>
        <v>16</v>
      </c>
      <c r="I253" s="9">
        <f>SUM(I240:I252)</f>
        <v>26</v>
      </c>
      <c r="J253" s="9">
        <f>SUM(J240:J252)</f>
        <v>3037</v>
      </c>
      <c r="K253" s="9">
        <f>SUM(K240:K252)</f>
        <v>3760</v>
      </c>
      <c r="L253" s="9">
        <f>SUM(L240:L252)</f>
        <v>3592</v>
      </c>
      <c r="M253" s="142">
        <f>IF(G253="",0,N253/G253)</f>
        <v>1</v>
      </c>
      <c r="N253" s="9">
        <f t="shared" ref="N253:AC253" si="100">SUM(N240:N252)</f>
        <v>12</v>
      </c>
      <c r="O253" s="9">
        <f t="shared" si="100"/>
        <v>168</v>
      </c>
      <c r="P253" s="10">
        <f t="shared" si="100"/>
        <v>0</v>
      </c>
      <c r="Q253" s="10">
        <f t="shared" si="100"/>
        <v>0</v>
      </c>
      <c r="R253" s="9">
        <f t="shared" si="100"/>
        <v>679</v>
      </c>
      <c r="S253" s="9">
        <f t="shared" si="100"/>
        <v>44</v>
      </c>
      <c r="T253" s="11">
        <f t="shared" si="100"/>
        <v>43144214</v>
      </c>
      <c r="U253" s="11">
        <f t="shared" si="100"/>
        <v>629000</v>
      </c>
      <c r="V253" s="11">
        <f t="shared" si="100"/>
        <v>42515214</v>
      </c>
      <c r="W253" s="11">
        <f t="shared" si="100"/>
        <v>44734130</v>
      </c>
      <c r="X253" s="11">
        <f t="shared" si="100"/>
        <v>44132758</v>
      </c>
      <c r="Y253" s="11">
        <f t="shared" si="100"/>
        <v>0</v>
      </c>
      <c r="Z253" s="11">
        <f t="shared" si="100"/>
        <v>200000</v>
      </c>
      <c r="AA253" s="11">
        <f t="shared" si="100"/>
        <v>200000</v>
      </c>
      <c r="AB253" s="11">
        <f t="shared" si="100"/>
        <v>44332758</v>
      </c>
      <c r="AC253" s="11">
        <f t="shared" si="100"/>
        <v>44499647</v>
      </c>
      <c r="AD253" s="142">
        <f>IF(G253="",0,AE253/G253)</f>
        <v>0.83333333333333337</v>
      </c>
      <c r="AE253" s="145">
        <f t="shared" ref="AE253:CM253" si="101">SUM(AE240:AE252)</f>
        <v>10</v>
      </c>
      <c r="AF253" s="11">
        <f t="shared" si="101"/>
        <v>294245</v>
      </c>
      <c r="AG253" s="11">
        <f t="shared" si="101"/>
        <v>1589915</v>
      </c>
      <c r="AH253" s="12">
        <f t="shared" si="101"/>
        <v>321</v>
      </c>
      <c r="AI253" s="12">
        <f t="shared" si="101"/>
        <v>311</v>
      </c>
      <c r="AJ253" s="12">
        <f t="shared" si="101"/>
        <v>10</v>
      </c>
      <c r="AK253" s="12">
        <f t="shared" si="101"/>
        <v>0</v>
      </c>
      <c r="AL253" s="11">
        <f t="shared" si="101"/>
        <v>345699</v>
      </c>
      <c r="AM253" s="11">
        <f t="shared" si="101"/>
        <v>4096</v>
      </c>
      <c r="AN253" s="12">
        <f t="shared" si="101"/>
        <v>0</v>
      </c>
      <c r="AO253" s="12">
        <f t="shared" si="101"/>
        <v>13</v>
      </c>
      <c r="AP253" s="11">
        <f t="shared" si="101"/>
        <v>620145</v>
      </c>
      <c r="AQ253" s="11">
        <f t="shared" si="101"/>
        <v>138903</v>
      </c>
      <c r="AR253" s="12">
        <f t="shared" si="101"/>
        <v>0</v>
      </c>
      <c r="AS253" s="12">
        <f t="shared" si="101"/>
        <v>0</v>
      </c>
      <c r="AT253" s="11">
        <f t="shared" si="101"/>
        <v>0</v>
      </c>
      <c r="AU253" s="11">
        <f t="shared" si="101"/>
        <v>0</v>
      </c>
      <c r="AV253" s="12">
        <f t="shared" si="101"/>
        <v>0</v>
      </c>
      <c r="AW253" s="12">
        <f t="shared" si="101"/>
        <v>0</v>
      </c>
      <c r="AX253" s="11">
        <f t="shared" si="101"/>
        <v>0</v>
      </c>
      <c r="AY253" s="11">
        <f t="shared" si="101"/>
        <v>0</v>
      </c>
      <c r="AZ253" s="12">
        <f t="shared" si="101"/>
        <v>0</v>
      </c>
      <c r="BA253" s="12">
        <f t="shared" si="101"/>
        <v>0</v>
      </c>
      <c r="BB253" s="11">
        <f t="shared" si="101"/>
        <v>0</v>
      </c>
      <c r="BC253" s="11">
        <f t="shared" si="101"/>
        <v>0</v>
      </c>
      <c r="BD253" s="12">
        <f t="shared" si="101"/>
        <v>52</v>
      </c>
      <c r="BE253" s="12">
        <f t="shared" si="101"/>
        <v>0</v>
      </c>
      <c r="BF253" s="11">
        <f t="shared" si="101"/>
        <v>341235</v>
      </c>
      <c r="BG253" s="11">
        <f t="shared" si="101"/>
        <v>60632</v>
      </c>
      <c r="BH253" s="12">
        <f t="shared" si="101"/>
        <v>0</v>
      </c>
      <c r="BI253" s="12">
        <f t="shared" si="101"/>
        <v>0</v>
      </c>
      <c r="BJ253" s="11">
        <f t="shared" si="101"/>
        <v>78654</v>
      </c>
      <c r="BK253" s="11">
        <f t="shared" si="101"/>
        <v>68698</v>
      </c>
      <c r="BL253" s="12">
        <f t="shared" si="101"/>
        <v>0</v>
      </c>
      <c r="BM253" s="12">
        <f t="shared" si="101"/>
        <v>0</v>
      </c>
      <c r="BN253" s="11">
        <f t="shared" si="101"/>
        <v>0</v>
      </c>
      <c r="BO253" s="11">
        <f t="shared" si="101"/>
        <v>0</v>
      </c>
      <c r="BP253" s="12">
        <f t="shared" si="101"/>
        <v>0</v>
      </c>
      <c r="BQ253" s="12">
        <f t="shared" si="101"/>
        <v>31</v>
      </c>
      <c r="BR253" s="11">
        <f t="shared" si="101"/>
        <v>314657</v>
      </c>
      <c r="BS253" s="11">
        <f t="shared" si="101"/>
        <v>31430</v>
      </c>
      <c r="BT253" s="12">
        <f t="shared" si="101"/>
        <v>0</v>
      </c>
      <c r="BU253" s="12">
        <f t="shared" si="101"/>
        <v>0</v>
      </c>
      <c r="BV253" s="11">
        <f t="shared" si="101"/>
        <v>0</v>
      </c>
      <c r="BW253" s="11">
        <f t="shared" si="101"/>
        <v>0</v>
      </c>
      <c r="BX253" s="12">
        <f t="shared" si="101"/>
        <v>0</v>
      </c>
      <c r="BY253" s="12">
        <f t="shared" si="101"/>
        <v>0</v>
      </c>
      <c r="BZ253" s="11">
        <f t="shared" si="101"/>
        <v>0</v>
      </c>
      <c r="CA253" s="11">
        <f t="shared" si="101"/>
        <v>0</v>
      </c>
      <c r="CB253" s="12">
        <f t="shared" si="101"/>
        <v>0</v>
      </c>
      <c r="CC253" s="12">
        <f t="shared" si="101"/>
        <v>0</v>
      </c>
      <c r="CD253" s="11">
        <f t="shared" si="101"/>
        <v>0</v>
      </c>
      <c r="CE253" s="11">
        <f t="shared" si="101"/>
        <v>0</v>
      </c>
      <c r="CF253" s="12">
        <f t="shared" si="101"/>
        <v>0</v>
      </c>
      <c r="CG253" s="12">
        <f t="shared" si="101"/>
        <v>0</v>
      </c>
      <c r="CH253" s="11">
        <f t="shared" si="101"/>
        <v>0</v>
      </c>
      <c r="CI253" s="11">
        <f t="shared" si="101"/>
        <v>0</v>
      </c>
      <c r="CJ253" s="12">
        <f t="shared" si="101"/>
        <v>62</v>
      </c>
      <c r="CK253" s="12">
        <f t="shared" si="101"/>
        <v>44</v>
      </c>
      <c r="CL253" s="11">
        <f t="shared" si="101"/>
        <v>1700390</v>
      </c>
      <c r="CM253" s="11">
        <f t="shared" si="101"/>
        <v>303758</v>
      </c>
      <c r="CN253" s="13"/>
      <c r="CO253" s="13"/>
      <c r="CP253" s="13"/>
      <c r="CQ253" s="13"/>
      <c r="CR253" s="13"/>
      <c r="CS253" s="13"/>
      <c r="CT253" s="7"/>
      <c r="CU253" s="8"/>
      <c r="CV253" s="8"/>
      <c r="CW253" s="7"/>
      <c r="CX253" s="7"/>
      <c r="CY253" s="8"/>
      <c r="CZ253" s="8"/>
      <c r="DA253" s="8"/>
      <c r="DB253" s="11"/>
      <c r="DC253" s="13"/>
      <c r="DD253" s="15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/>
      <c r="OP253" s="6"/>
      <c r="OQ253" s="6"/>
      <c r="OR253" s="6"/>
      <c r="OS253" s="6"/>
      <c r="OT253" s="6"/>
      <c r="OU253" s="6"/>
      <c r="OV253" s="6"/>
      <c r="OW253" s="6"/>
      <c r="OX253" s="6"/>
      <c r="OY253" s="6"/>
      <c r="OZ253" s="6"/>
      <c r="PA253" s="6"/>
      <c r="PB253" s="6"/>
      <c r="PC253" s="6"/>
      <c r="PD253" s="6"/>
      <c r="PE253" s="6"/>
      <c r="PF253" s="6"/>
      <c r="PG253" s="6"/>
      <c r="PH253" s="6"/>
      <c r="PI253" s="6"/>
      <c r="PJ253" s="6"/>
      <c r="PK253" s="6"/>
      <c r="PL253" s="6"/>
      <c r="PM253" s="6"/>
      <c r="PN253" s="6"/>
      <c r="PO253" s="6"/>
      <c r="PP253" s="6"/>
      <c r="PQ253" s="6"/>
      <c r="PR253" s="6"/>
      <c r="PS253" s="6"/>
      <c r="PT253" s="6"/>
      <c r="PU253" s="6"/>
      <c r="PV253" s="6"/>
      <c r="PW253" s="6"/>
      <c r="PX253" s="6"/>
      <c r="PY253" s="6"/>
      <c r="PZ253" s="6"/>
      <c r="QA253" s="6"/>
      <c r="QB253" s="6"/>
      <c r="QC253" s="6"/>
      <c r="QD253" s="6"/>
      <c r="QE253" s="6"/>
      <c r="QF253" s="6"/>
      <c r="QG253" s="6"/>
      <c r="QH253" s="6"/>
      <c r="QI253" s="6"/>
      <c r="QJ253" s="6"/>
      <c r="QK253" s="6"/>
      <c r="QL253" s="6"/>
      <c r="QM253" s="6"/>
      <c r="QN253" s="6"/>
      <c r="QO253" s="6"/>
      <c r="QP253" s="6"/>
      <c r="QQ253" s="6"/>
      <c r="QR253" s="6"/>
      <c r="QS253" s="6"/>
      <c r="QT253" s="6"/>
      <c r="QU253" s="6"/>
      <c r="QV253" s="6"/>
      <c r="QW253" s="6"/>
      <c r="QX253" s="6"/>
      <c r="QY253" s="6"/>
      <c r="QZ253" s="6"/>
      <c r="RA253" s="6"/>
      <c r="RB253" s="6"/>
      <c r="RC253" s="6"/>
      <c r="RD253" s="6"/>
      <c r="RE253" s="6"/>
      <c r="RF253" s="6"/>
      <c r="RG253" s="6"/>
      <c r="RH253" s="6"/>
      <c r="RI253" s="6"/>
      <c r="RJ253" s="6"/>
      <c r="RK253" s="6"/>
      <c r="RL253" s="6"/>
      <c r="RM253" s="6"/>
      <c r="RN253" s="6"/>
      <c r="RO253" s="6"/>
      <c r="RP253" s="6"/>
      <c r="RQ253" s="6"/>
      <c r="RR253" s="6"/>
      <c r="RS253" s="6"/>
      <c r="RT253" s="6"/>
      <c r="RU253" s="6"/>
      <c r="RV253" s="6"/>
      <c r="RW253" s="6"/>
      <c r="RX253" s="6"/>
      <c r="RY253" s="6"/>
      <c r="RZ253" s="6"/>
      <c r="SA253" s="6"/>
      <c r="SB253" s="6"/>
      <c r="SC253" s="6"/>
      <c r="SD253" s="6"/>
      <c r="SE253" s="6"/>
      <c r="SF253" s="6"/>
      <c r="SG253" s="6"/>
      <c r="SH253" s="6"/>
      <c r="SI253" s="6"/>
      <c r="SJ253" s="6"/>
      <c r="SK253" s="6"/>
      <c r="SL253" s="6"/>
      <c r="SM253" s="6"/>
      <c r="SN253" s="6"/>
      <c r="SO253" s="6"/>
      <c r="SP253" s="6"/>
      <c r="SQ253" s="6"/>
      <c r="SR253" s="6"/>
      <c r="SS253" s="6"/>
      <c r="ST253" s="6"/>
      <c r="SU253" s="6"/>
      <c r="SV253" s="6"/>
      <c r="SW253" s="6"/>
      <c r="SX253" s="6"/>
      <c r="SY253" s="6"/>
      <c r="SZ253" s="6"/>
      <c r="TA253" s="6"/>
      <c r="TB253" s="6"/>
      <c r="TC253" s="6"/>
      <c r="TD253" s="6"/>
      <c r="TE253" s="6"/>
      <c r="TF253" s="6"/>
      <c r="TG253" s="6"/>
      <c r="TH253" s="6"/>
      <c r="TI253" s="6"/>
      <c r="TJ253" s="6"/>
      <c r="TK253" s="6"/>
      <c r="TL253" s="6"/>
      <c r="TM253" s="6"/>
      <c r="TN253" s="6"/>
      <c r="TO253" s="6"/>
      <c r="TP253" s="6"/>
      <c r="TQ253" s="6"/>
      <c r="TR253" s="6"/>
      <c r="TS253" s="6"/>
      <c r="TT253" s="6"/>
      <c r="TU253" s="6"/>
      <c r="TV253" s="6"/>
      <c r="TW253" s="6"/>
      <c r="TX253" s="6"/>
      <c r="TY253" s="6"/>
      <c r="TZ253" s="6"/>
      <c r="UA253" s="6"/>
      <c r="UB253" s="6"/>
      <c r="UC253" s="6"/>
      <c r="UD253" s="6"/>
      <c r="UE253" s="6"/>
      <c r="UF253" s="6"/>
      <c r="UG253" s="6"/>
      <c r="UH253" s="6"/>
      <c r="UI253" s="6"/>
      <c r="UJ253" s="6"/>
      <c r="UK253" s="6"/>
      <c r="UL253" s="6"/>
      <c r="UM253" s="6"/>
      <c r="UN253" s="6"/>
      <c r="UO253" s="6"/>
      <c r="UP253" s="6"/>
      <c r="UQ253" s="6"/>
      <c r="UR253" s="6"/>
      <c r="US253" s="6"/>
      <c r="UT253" s="6"/>
      <c r="UU253" s="6"/>
      <c r="UV253" s="6"/>
      <c r="UW253" s="6"/>
      <c r="UX253" s="6"/>
      <c r="UY253" s="6"/>
      <c r="UZ253" s="6"/>
      <c r="VA253" s="6"/>
      <c r="VB253" s="6"/>
      <c r="VC253" s="6"/>
      <c r="VD253" s="6"/>
      <c r="VE253" s="6"/>
      <c r="VF253" s="6"/>
      <c r="VG253" s="6"/>
      <c r="VH253" s="6"/>
      <c r="VI253" s="6"/>
      <c r="VJ253" s="6"/>
      <c r="VK253" s="6"/>
      <c r="VL253" s="6"/>
      <c r="VM253" s="6"/>
      <c r="VN253" s="6"/>
      <c r="VO253" s="6"/>
      <c r="VP253" s="6"/>
      <c r="VQ253" s="6"/>
      <c r="VR253" s="6"/>
      <c r="VS253" s="6"/>
      <c r="VT253" s="6"/>
      <c r="VU253" s="6"/>
      <c r="VV253" s="6"/>
      <c r="VW253" s="6"/>
      <c r="VX253" s="6"/>
      <c r="VY253" s="6"/>
      <c r="VZ253" s="6"/>
      <c r="WA253" s="6"/>
      <c r="WB253" s="6"/>
      <c r="WC253" s="6"/>
      <c r="WD253" s="6"/>
      <c r="WE253" s="6"/>
      <c r="WF253" s="6"/>
      <c r="WG253" s="6"/>
      <c r="WH253" s="6"/>
      <c r="WI253" s="6"/>
      <c r="WJ253" s="6"/>
      <c r="WK253" s="6"/>
      <c r="WL253" s="6"/>
      <c r="WM253" s="6"/>
      <c r="WN253" s="6"/>
      <c r="WO253" s="6"/>
      <c r="WP253" s="6"/>
      <c r="WQ253" s="6"/>
      <c r="WR253" s="6"/>
      <c r="WS253" s="6"/>
      <c r="WT253" s="6"/>
      <c r="WU253" s="6"/>
      <c r="WV253" s="6"/>
      <c r="WW253" s="6"/>
      <c r="WX253" s="6"/>
      <c r="WY253" s="6"/>
      <c r="WZ253" s="6"/>
      <c r="XA253" s="6"/>
      <c r="XB253" s="6"/>
      <c r="XC253" s="6"/>
      <c r="XD253" s="6"/>
      <c r="XE253" s="6"/>
      <c r="XF253" s="6"/>
      <c r="XG253" s="6"/>
      <c r="XH253" s="6"/>
      <c r="XI253" s="6"/>
      <c r="XJ253" s="6"/>
      <c r="XK253" s="6"/>
      <c r="XL253" s="6"/>
      <c r="XM253" s="6"/>
      <c r="XN253" s="6"/>
      <c r="XO253" s="6"/>
      <c r="XP253" s="6"/>
      <c r="XQ253" s="6"/>
      <c r="XR253" s="6"/>
      <c r="XS253" s="6"/>
      <c r="XT253" s="6"/>
      <c r="XU253" s="6"/>
      <c r="XV253" s="6"/>
      <c r="XW253" s="6"/>
      <c r="XX253" s="6"/>
      <c r="XY253" s="6"/>
      <c r="XZ253" s="6"/>
      <c r="YA253" s="6"/>
      <c r="YB253" s="6"/>
      <c r="YC253" s="6"/>
      <c r="YD253" s="6"/>
      <c r="YE253" s="6"/>
      <c r="YF253" s="6"/>
      <c r="YG253" s="6"/>
      <c r="YH253" s="6"/>
      <c r="YI253" s="6"/>
      <c r="YJ253" s="6"/>
      <c r="YK253" s="6"/>
      <c r="YL253" s="6"/>
      <c r="YM253" s="6"/>
      <c r="YN253" s="6"/>
      <c r="YO253" s="6"/>
      <c r="YP253" s="6"/>
      <c r="YQ253" s="6"/>
      <c r="YR253" s="6"/>
      <c r="YS253" s="6"/>
      <c r="YT253" s="6"/>
      <c r="YU253" s="6"/>
      <c r="YV253" s="6"/>
      <c r="YW253" s="6"/>
      <c r="YX253" s="6"/>
      <c r="YY253" s="6"/>
      <c r="YZ253" s="6"/>
      <c r="ZA253" s="6"/>
      <c r="ZB253" s="6"/>
      <c r="ZC253" s="6"/>
      <c r="ZD253" s="6"/>
      <c r="ZE253" s="6"/>
      <c r="ZF253" s="6"/>
      <c r="ZG253" s="6"/>
      <c r="ZH253" s="6"/>
      <c r="ZI253" s="6"/>
      <c r="ZJ253" s="6"/>
      <c r="ZK253" s="6"/>
      <c r="ZL253" s="6"/>
      <c r="ZM253" s="6"/>
      <c r="ZN253" s="6"/>
      <c r="ZO253" s="6"/>
      <c r="ZP253" s="6"/>
      <c r="ZQ253" s="6"/>
      <c r="ZR253" s="6"/>
      <c r="ZS253" s="6"/>
      <c r="ZT253" s="6"/>
      <c r="ZU253" s="6"/>
      <c r="ZV253" s="6"/>
      <c r="ZW253" s="6"/>
      <c r="ZX253" s="6"/>
      <c r="ZY253" s="6"/>
      <c r="ZZ253" s="6"/>
      <c r="AAA253" s="6"/>
      <c r="AAB253" s="6"/>
      <c r="AAC253" s="6"/>
      <c r="AAD253" s="6"/>
      <c r="AAE253" s="6"/>
      <c r="AAF253" s="6"/>
      <c r="AAG253" s="6"/>
      <c r="AAH253" s="6"/>
      <c r="AAI253" s="6"/>
      <c r="AAJ253" s="6"/>
      <c r="AAK253" s="6"/>
      <c r="AAL253" s="6"/>
      <c r="AAM253" s="6"/>
      <c r="AAN253" s="6"/>
      <c r="AAO253" s="6"/>
      <c r="AAP253" s="6"/>
      <c r="AAQ253" s="6"/>
      <c r="AAR253" s="6"/>
      <c r="AAS253" s="6"/>
      <c r="AAT253" s="6"/>
      <c r="AAU253" s="6"/>
      <c r="AAV253" s="6"/>
      <c r="AAW253" s="6"/>
      <c r="AAX253" s="6"/>
      <c r="AAY253" s="6"/>
      <c r="AAZ253" s="6"/>
      <c r="ABA253" s="6"/>
      <c r="ABB253" s="6"/>
      <c r="ABC253" s="6"/>
      <c r="ABD253" s="6"/>
      <c r="ABE253" s="6"/>
      <c r="ABF253" s="6"/>
      <c r="ABG253" s="6"/>
      <c r="ABH253" s="6"/>
      <c r="ABI253" s="6"/>
      <c r="ABJ253" s="6"/>
      <c r="ABK253" s="6"/>
      <c r="ABL253" s="6"/>
      <c r="ABM253" s="6"/>
      <c r="ABN253" s="6"/>
      <c r="ABO253" s="6"/>
      <c r="ABP253" s="6"/>
      <c r="ABQ253" s="6"/>
      <c r="ABR253" s="6"/>
      <c r="ABS253" s="6"/>
      <c r="ABT253" s="6"/>
      <c r="ABU253" s="6"/>
      <c r="ABV253" s="6"/>
      <c r="ABW253" s="6"/>
      <c r="ABX253" s="6"/>
      <c r="ABY253" s="6"/>
      <c r="ABZ253" s="6"/>
      <c r="ACA253" s="6"/>
      <c r="ACB253" s="6"/>
      <c r="ACC253" s="6"/>
      <c r="ACD253" s="6"/>
      <c r="ACE253" s="6"/>
      <c r="ACF253" s="6"/>
      <c r="ACG253" s="6"/>
      <c r="ACH253" s="6"/>
      <c r="ACI253" s="6"/>
      <c r="ACJ253" s="6"/>
      <c r="ACK253" s="6"/>
      <c r="ACL253" s="6"/>
      <c r="ACM253" s="6"/>
      <c r="ACN253" s="6"/>
      <c r="ACO253" s="6"/>
      <c r="ACP253" s="6"/>
      <c r="ACQ253" s="6"/>
      <c r="ACR253" s="6"/>
      <c r="ACS253" s="6"/>
      <c r="ACT253" s="6"/>
      <c r="ACU253" s="6"/>
      <c r="ACV253" s="6"/>
      <c r="ACW253" s="6"/>
      <c r="ACX253" s="6"/>
      <c r="ACY253" s="6"/>
      <c r="ACZ253" s="6"/>
      <c r="ADA253" s="6"/>
      <c r="ADB253" s="6"/>
      <c r="ADC253" s="6"/>
      <c r="ADD253" s="6"/>
      <c r="ADE253" s="6"/>
      <c r="ADF253" s="6"/>
      <c r="ADG253" s="6"/>
      <c r="ADH253" s="6"/>
      <c r="ADI253" s="6"/>
      <c r="ADJ253" s="6"/>
      <c r="ADK253" s="6"/>
      <c r="ADL253" s="6"/>
      <c r="ADM253" s="6"/>
      <c r="ADN253" s="6"/>
      <c r="ADO253" s="6"/>
      <c r="ADP253" s="6"/>
      <c r="ADQ253" s="6"/>
      <c r="ADR253" s="6"/>
      <c r="ADS253" s="6"/>
      <c r="ADT253" s="6"/>
      <c r="ADU253" s="6"/>
      <c r="ADV253" s="6"/>
      <c r="ADW253" s="6"/>
      <c r="ADX253" s="6"/>
      <c r="ADY253" s="6"/>
      <c r="ADZ253" s="6"/>
      <c r="AEA253" s="6"/>
      <c r="AEB253" s="6"/>
      <c r="AEC253" s="6"/>
      <c r="AED253" s="6"/>
      <c r="AEE253" s="6"/>
      <c r="AEF253" s="6"/>
      <c r="AEG253" s="6"/>
      <c r="AEH253" s="6"/>
      <c r="AEI253" s="6"/>
      <c r="AEJ253" s="6"/>
      <c r="AEK253" s="6"/>
      <c r="AEL253" s="6"/>
      <c r="AEM253" s="6"/>
      <c r="AEN253" s="6"/>
      <c r="AEO253" s="6"/>
      <c r="AEP253" s="6"/>
      <c r="AEQ253" s="6"/>
      <c r="AER253" s="6"/>
      <c r="AES253" s="6"/>
      <c r="AET253" s="6"/>
      <c r="AEU253" s="6"/>
      <c r="AEV253" s="6"/>
      <c r="AEW253" s="6"/>
      <c r="AEX253" s="6"/>
      <c r="AEY253" s="6"/>
      <c r="AEZ253" s="6"/>
      <c r="AFA253" s="6"/>
      <c r="AFB253" s="6"/>
      <c r="AFC253" s="6"/>
      <c r="AFD253" s="6"/>
      <c r="AFE253" s="6"/>
      <c r="AFF253" s="6"/>
      <c r="AFG253" s="6"/>
      <c r="AFH253" s="6"/>
      <c r="AFI253" s="6"/>
      <c r="AFJ253" s="6"/>
      <c r="AFK253" s="6"/>
      <c r="AFL253" s="6"/>
      <c r="AFM253" s="6"/>
      <c r="AFN253" s="6"/>
      <c r="AFO253" s="6"/>
      <c r="AFP253" s="6"/>
      <c r="AFQ253" s="6"/>
      <c r="AFR253" s="6"/>
      <c r="AFS253" s="6"/>
      <c r="AFT253" s="6"/>
      <c r="AFU253" s="6"/>
      <c r="AFV253" s="6"/>
      <c r="AFW253" s="6"/>
      <c r="AFX253" s="6"/>
      <c r="AFY253" s="6"/>
      <c r="AFZ253" s="6"/>
      <c r="AGA253" s="6"/>
      <c r="AGB253" s="6"/>
      <c r="AGC253" s="6"/>
      <c r="AGD253" s="6"/>
      <c r="AGE253" s="6"/>
      <c r="AGF253" s="6"/>
      <c r="AGG253" s="6"/>
      <c r="AGH253" s="6"/>
      <c r="AGI253" s="6"/>
      <c r="AGJ253" s="6"/>
      <c r="AGK253" s="6"/>
      <c r="AGL253" s="6"/>
      <c r="AGM253" s="6"/>
      <c r="AGN253" s="6"/>
      <c r="AGO253" s="6"/>
      <c r="AGP253" s="6"/>
      <c r="AGQ253" s="6"/>
      <c r="AGR253" s="6"/>
      <c r="AGS253" s="6"/>
      <c r="AGT253" s="6"/>
      <c r="AGU253" s="6"/>
      <c r="AGV253" s="6"/>
      <c r="AGW253" s="6"/>
      <c r="AGX253" s="6"/>
      <c r="AGY253" s="6"/>
      <c r="AGZ253" s="6"/>
      <c r="AHA253" s="6"/>
      <c r="AHB253" s="6"/>
      <c r="AHC253" s="6"/>
      <c r="AHD253" s="6"/>
      <c r="AHE253" s="6"/>
      <c r="AHF253" s="6"/>
      <c r="AHG253" s="6"/>
      <c r="AHH253" s="6"/>
      <c r="AHI253" s="6"/>
      <c r="AHJ253" s="6"/>
      <c r="AHK253" s="6"/>
      <c r="AHL253" s="6"/>
      <c r="AHM253" s="6"/>
      <c r="AHN253" s="6"/>
      <c r="AHO253" s="6"/>
      <c r="AHP253" s="6"/>
      <c r="AHQ253" s="6"/>
      <c r="AHR253" s="6"/>
      <c r="AHS253" s="6"/>
      <c r="AHT253" s="6"/>
      <c r="AHU253" s="6"/>
      <c r="AHV253" s="6"/>
      <c r="AHW253" s="6"/>
      <c r="AHX253" s="6"/>
      <c r="AHY253" s="6"/>
      <c r="AHZ253" s="6"/>
      <c r="AIA253" s="6"/>
      <c r="AIB253" s="6"/>
      <c r="AIC253" s="6"/>
      <c r="AID253" s="6"/>
      <c r="AIE253" s="6"/>
      <c r="AIF253" s="6"/>
      <c r="AIG253" s="6"/>
      <c r="AIH253" s="6"/>
      <c r="AII253" s="6"/>
      <c r="AIJ253" s="6"/>
      <c r="AIK253" s="6"/>
      <c r="AIL253" s="6"/>
      <c r="AIM253" s="6"/>
      <c r="AIN253" s="6"/>
      <c r="AIO253" s="6"/>
      <c r="AIP253" s="6"/>
      <c r="AIQ253" s="6"/>
      <c r="AIR253" s="6"/>
      <c r="AIS253" s="6"/>
      <c r="AIT253" s="6"/>
      <c r="AIU253" s="6"/>
      <c r="AIV253" s="6"/>
      <c r="AIW253" s="6"/>
      <c r="AIX253" s="6"/>
      <c r="AIY253" s="6"/>
      <c r="AIZ253" s="6"/>
      <c r="AJA253" s="6"/>
      <c r="AJB253" s="6"/>
      <c r="AJC253" s="6"/>
      <c r="AJD253" s="6"/>
      <c r="AJE253" s="6"/>
      <c r="AJF253" s="6"/>
      <c r="AJG253" s="6"/>
      <c r="AJH253" s="6"/>
      <c r="AJI253" s="6"/>
      <c r="AJJ253" s="6"/>
      <c r="AJK253" s="6"/>
      <c r="AJL253" s="6"/>
      <c r="AJM253" s="6"/>
      <c r="AJN253" s="6"/>
      <c r="AJO253" s="6"/>
      <c r="AJP253" s="6"/>
      <c r="AJQ253" s="6"/>
      <c r="AJR253" s="6"/>
      <c r="AJS253" s="6"/>
      <c r="AJT253" s="6"/>
      <c r="AJU253" s="6"/>
      <c r="AJV253" s="6"/>
      <c r="AJW253" s="6"/>
      <c r="AJX253" s="6"/>
      <c r="AJY253" s="6"/>
      <c r="AJZ253" s="6"/>
      <c r="AKA253" s="6"/>
      <c r="AKB253" s="6"/>
      <c r="AKC253" s="6"/>
      <c r="AKD253" s="6"/>
      <c r="AKE253" s="6"/>
      <c r="AKF253" s="6"/>
      <c r="AKG253" s="6"/>
      <c r="AKH253" s="6"/>
      <c r="AKI253" s="6"/>
      <c r="AKJ253" s="6"/>
      <c r="AKK253" s="6"/>
      <c r="AKL253" s="6"/>
      <c r="AKM253" s="6"/>
      <c r="AKN253" s="6"/>
      <c r="AKO253" s="6"/>
      <c r="AKP253" s="6"/>
      <c r="AKQ253" s="6"/>
      <c r="AKR253" s="6"/>
      <c r="AKS253" s="6"/>
      <c r="AKT253" s="6"/>
      <c r="AKU253" s="6"/>
      <c r="AKV253" s="6"/>
      <c r="AKW253" s="6"/>
      <c r="AKX253" s="6"/>
      <c r="AKY253" s="6"/>
      <c r="AKZ253" s="6"/>
      <c r="ALA253" s="6"/>
      <c r="ALB253" s="6"/>
      <c r="ALC253" s="6"/>
      <c r="ALD253" s="6"/>
      <c r="ALE253" s="6"/>
      <c r="ALF253" s="6"/>
      <c r="ALG253" s="6"/>
      <c r="ALH253" s="6"/>
      <c r="ALI253" s="6"/>
      <c r="ALJ253" s="6"/>
      <c r="ALK253" s="6"/>
      <c r="ALL253" s="6"/>
      <c r="ALM253" s="6"/>
      <c r="ALN253" s="6"/>
      <c r="ALO253" s="6"/>
      <c r="ALP253" s="6"/>
      <c r="ALQ253" s="6"/>
      <c r="ALR253" s="6"/>
      <c r="ALS253" s="6"/>
      <c r="ALT253" s="6"/>
      <c r="ALU253" s="6"/>
      <c r="ALV253" s="6"/>
      <c r="ALW253" s="6"/>
      <c r="ALX253" s="6"/>
      <c r="ALY253" s="6"/>
      <c r="ALZ253" s="6"/>
      <c r="AMA253" s="6"/>
      <c r="AMB253" s="6"/>
      <c r="AMC253" s="6"/>
      <c r="AMD253" s="6"/>
      <c r="AME253" s="6"/>
      <c r="AMF253" s="6"/>
      <c r="AMG253" s="6"/>
      <c r="AMH253" s="6"/>
      <c r="AMI253" s="6"/>
      <c r="AMJ253" s="6"/>
      <c r="AMK253" s="6"/>
      <c r="AML253" s="6"/>
      <c r="AMM253" s="6"/>
      <c r="AMN253" s="6"/>
      <c r="AMO253" s="6"/>
      <c r="AMP253" s="6"/>
      <c r="AMQ253" s="6"/>
      <c r="AMR253" s="6"/>
      <c r="AMS253" s="6"/>
      <c r="AMT253" s="6"/>
      <c r="AMU253" s="6"/>
      <c r="AMV253" s="6"/>
      <c r="AMW253" s="6"/>
      <c r="AMX253" s="6"/>
      <c r="AMY253" s="6"/>
      <c r="AMZ253" s="6"/>
      <c r="ANA253" s="6"/>
      <c r="ANB253" s="6"/>
      <c r="ANC253" s="6"/>
      <c r="AND253" s="6"/>
      <c r="ANE253" s="6"/>
      <c r="ANF253" s="6"/>
      <c r="ANG253" s="6"/>
      <c r="ANH253" s="6"/>
      <c r="ANI253" s="6"/>
      <c r="ANJ253" s="6"/>
      <c r="ANK253" s="6"/>
      <c r="ANL253" s="6"/>
      <c r="ANM253" s="6"/>
      <c r="ANN253" s="6"/>
      <c r="ANO253" s="6"/>
      <c r="ANP253" s="6"/>
      <c r="ANQ253" s="6"/>
      <c r="ANR253" s="6"/>
      <c r="ANS253" s="6"/>
      <c r="ANT253" s="6"/>
      <c r="ANU253" s="6"/>
      <c r="ANV253" s="6"/>
      <c r="ANW253" s="6"/>
      <c r="ANX253" s="6"/>
      <c r="ANY253" s="6"/>
      <c r="ANZ253" s="6"/>
      <c r="AOA253" s="6"/>
      <c r="AOB253" s="6"/>
      <c r="AOC253" s="6"/>
      <c r="AOD253" s="6"/>
      <c r="AOE253" s="6"/>
      <c r="AOF253" s="6"/>
      <c r="AOG253" s="6"/>
      <c r="AOH253" s="6"/>
      <c r="AOI253" s="6"/>
      <c r="AOJ253" s="6"/>
      <c r="AOK253" s="6"/>
      <c r="AOL253" s="6"/>
      <c r="AOM253" s="6"/>
      <c r="AON253" s="6"/>
      <c r="AOO253" s="6"/>
      <c r="AOP253" s="6"/>
      <c r="AOQ253" s="6"/>
      <c r="AOR253" s="6"/>
      <c r="AOS253" s="6"/>
      <c r="AOT253" s="6"/>
      <c r="AOU253" s="6"/>
      <c r="AOV253" s="6"/>
      <c r="AOW253" s="6"/>
      <c r="AOX253" s="6"/>
      <c r="AOY253" s="6"/>
      <c r="AOZ253" s="6"/>
      <c r="APA253" s="6"/>
      <c r="APB253" s="6"/>
      <c r="APC253" s="6"/>
      <c r="APD253" s="6"/>
      <c r="APE253" s="6"/>
      <c r="APF253" s="6"/>
      <c r="APG253" s="6"/>
      <c r="APH253" s="6"/>
      <c r="API253" s="6"/>
      <c r="APJ253" s="6"/>
      <c r="APK253" s="6"/>
      <c r="APL253" s="6"/>
      <c r="APM253" s="6"/>
      <c r="APN253" s="6"/>
      <c r="APO253" s="6"/>
      <c r="APP253" s="6"/>
      <c r="APQ253" s="6"/>
      <c r="APR253" s="6"/>
      <c r="APS253" s="6"/>
      <c r="APT253" s="6"/>
      <c r="APU253" s="6"/>
      <c r="APV253" s="6"/>
      <c r="APW253" s="6"/>
      <c r="APX253" s="6"/>
      <c r="APY253" s="6"/>
      <c r="APZ253" s="6"/>
      <c r="AQA253" s="6"/>
      <c r="AQB253" s="6"/>
      <c r="AQC253" s="6"/>
      <c r="AQD253" s="6"/>
      <c r="AQE253" s="6"/>
      <c r="AQF253" s="6"/>
      <c r="AQG253" s="6"/>
      <c r="AQH253" s="6"/>
      <c r="AQI253" s="6"/>
      <c r="AQJ253" s="6"/>
      <c r="AQK253" s="6"/>
      <c r="AQL253" s="6"/>
      <c r="AQM253" s="6"/>
      <c r="AQN253" s="6"/>
      <c r="AQO253" s="6"/>
      <c r="AQP253" s="6"/>
      <c r="AQQ253" s="6"/>
      <c r="AQR253" s="6"/>
      <c r="AQS253" s="6"/>
      <c r="AQT253" s="6"/>
      <c r="AQU253" s="6"/>
      <c r="AQV253" s="6"/>
      <c r="AQW253" s="6"/>
      <c r="AQX253" s="6"/>
      <c r="AQY253" s="6"/>
      <c r="AQZ253" s="6"/>
      <c r="ARA253" s="6"/>
      <c r="ARB253" s="6"/>
      <c r="ARC253" s="6"/>
      <c r="ARD253" s="6"/>
      <c r="ARE253" s="6"/>
      <c r="ARF253" s="6"/>
      <c r="ARG253" s="6"/>
      <c r="ARH253" s="6"/>
      <c r="ARI253" s="6"/>
      <c r="ARJ253" s="6"/>
      <c r="ARK253" s="6"/>
      <c r="ARL253" s="6"/>
      <c r="ARM253" s="6"/>
      <c r="ARN253" s="6"/>
      <c r="ARO253" s="6"/>
      <c r="ARP253" s="6"/>
      <c r="ARQ253" s="6"/>
      <c r="ARR253" s="6"/>
      <c r="ARS253" s="6"/>
      <c r="ART253" s="6"/>
      <c r="ARU253" s="6"/>
      <c r="ARV253" s="6"/>
      <c r="ARW253" s="6"/>
      <c r="ARX253" s="6"/>
      <c r="ARY253" s="6"/>
      <c r="ARZ253" s="6"/>
      <c r="ASA253" s="6"/>
      <c r="ASB253" s="6"/>
      <c r="ASC253" s="6"/>
      <c r="ASD253" s="6"/>
      <c r="ASE253" s="6"/>
      <c r="ASF253" s="6"/>
      <c r="ASG253" s="6"/>
      <c r="ASH253" s="6"/>
      <c r="ASI253" s="6"/>
      <c r="ASJ253" s="6"/>
      <c r="ASK253" s="6"/>
      <c r="ASL253" s="6"/>
      <c r="ASM253" s="6"/>
      <c r="ASN253" s="6"/>
      <c r="ASO253" s="6"/>
      <c r="ASP253" s="6"/>
      <c r="ASQ253" s="6"/>
      <c r="ASR253" s="6"/>
      <c r="ASS253" s="6"/>
      <c r="AST253" s="6"/>
      <c r="ASU253" s="6"/>
      <c r="ASV253" s="6"/>
      <c r="ASW253" s="6"/>
      <c r="ASX253" s="6"/>
      <c r="ASY253" s="6"/>
      <c r="ASZ253" s="6"/>
      <c r="ATA253" s="6"/>
      <c r="ATB253" s="6"/>
      <c r="ATC253" s="6"/>
      <c r="ATD253" s="6"/>
      <c r="ATE253" s="6"/>
      <c r="ATF253" s="6"/>
      <c r="ATG253" s="6"/>
      <c r="ATH253" s="6"/>
      <c r="ATI253" s="6"/>
      <c r="ATJ253" s="6"/>
      <c r="ATK253" s="6"/>
      <c r="ATL253" s="6"/>
      <c r="ATM253" s="6"/>
      <c r="ATN253" s="6"/>
      <c r="ATO253" s="6"/>
      <c r="ATP253" s="6"/>
      <c r="ATQ253" s="6"/>
      <c r="ATR253" s="6"/>
      <c r="ATS253" s="6"/>
      <c r="ATT253" s="6"/>
      <c r="ATU253" s="6"/>
      <c r="ATV253" s="6"/>
      <c r="ATW253" s="6"/>
      <c r="ATX253" s="6"/>
      <c r="ATY253" s="6"/>
      <c r="ATZ253" s="6"/>
      <c r="AUA253" s="6"/>
      <c r="AUB253" s="6"/>
      <c r="AUC253" s="6"/>
      <c r="AUD253" s="6"/>
      <c r="AUE253" s="6"/>
      <c r="AUF253" s="6"/>
      <c r="AUG253" s="6"/>
      <c r="AUH253" s="6"/>
      <c r="AUI253" s="6"/>
      <c r="AUJ253" s="6"/>
      <c r="AUK253" s="6"/>
      <c r="AUL253" s="6"/>
      <c r="AUM253" s="6"/>
      <c r="AUN253" s="6"/>
      <c r="AUO253" s="6"/>
      <c r="AUP253" s="6"/>
      <c r="AUQ253" s="6"/>
      <c r="AUR253" s="6"/>
      <c r="AUS253" s="6"/>
      <c r="AUT253" s="6"/>
      <c r="AUU253" s="6"/>
      <c r="AUV253" s="6"/>
      <c r="AUW253" s="6"/>
      <c r="AUX253" s="6"/>
      <c r="AUY253" s="6"/>
      <c r="AUZ253" s="6"/>
      <c r="AVA253" s="6"/>
      <c r="AVB253" s="6"/>
      <c r="AVC253" s="6"/>
      <c r="AVD253" s="6"/>
      <c r="AVE253" s="6"/>
      <c r="AVF253" s="6"/>
      <c r="AVG253" s="6"/>
      <c r="AVH253" s="6"/>
      <c r="AVI253" s="6"/>
      <c r="AVJ253" s="6"/>
      <c r="AVK253" s="6"/>
      <c r="AVL253" s="6"/>
      <c r="AVM253" s="6"/>
      <c r="AVN253" s="6"/>
      <c r="AVO253" s="6"/>
      <c r="AVP253" s="6"/>
      <c r="AVQ253" s="6"/>
      <c r="AVR253" s="6"/>
      <c r="AVS253" s="6"/>
      <c r="AVT253" s="6"/>
      <c r="AVU253" s="6"/>
      <c r="AVV253" s="6"/>
      <c r="AVW253" s="6"/>
      <c r="AVX253" s="6"/>
      <c r="AVY253" s="6"/>
      <c r="AVZ253" s="6"/>
      <c r="AWA253" s="6"/>
      <c r="AWB253" s="6"/>
      <c r="AWC253" s="6"/>
      <c r="AWD253" s="6"/>
      <c r="AWE253" s="6"/>
      <c r="AWF253" s="6"/>
      <c r="AWG253" s="6"/>
      <c r="AWH253" s="6"/>
      <c r="AWI253" s="6"/>
      <c r="AWJ253" s="6"/>
      <c r="AWK253" s="6"/>
      <c r="AWL253" s="6"/>
      <c r="AWM253" s="6"/>
      <c r="AWN253" s="6"/>
      <c r="AWO253" s="6"/>
      <c r="AWP253" s="6"/>
      <c r="AWQ253" s="6"/>
      <c r="AWR253" s="6"/>
      <c r="AWS253" s="6"/>
      <c r="AWT253" s="6"/>
      <c r="AWU253" s="6"/>
      <c r="AWV253" s="6"/>
      <c r="AWW253" s="6"/>
      <c r="AWX253" s="6"/>
      <c r="AWY253" s="6"/>
      <c r="AWZ253" s="6"/>
      <c r="AXA253" s="6"/>
      <c r="AXB253" s="6"/>
      <c r="AXC253" s="6"/>
      <c r="AXD253" s="6"/>
      <c r="AXE253" s="6"/>
      <c r="AXF253" s="6"/>
      <c r="AXG253" s="6"/>
      <c r="AXH253" s="6"/>
      <c r="AXI253" s="6"/>
      <c r="AXJ253" s="6"/>
      <c r="AXK253" s="6"/>
      <c r="AXL253" s="6"/>
      <c r="AXM253" s="6"/>
      <c r="AXN253" s="6"/>
      <c r="AXO253" s="6"/>
      <c r="AXP253" s="6"/>
      <c r="AXQ253" s="6"/>
      <c r="AXR253" s="6"/>
      <c r="AXS253" s="6"/>
      <c r="AXT253" s="6"/>
      <c r="AXU253" s="6"/>
      <c r="AXV253" s="6"/>
      <c r="AXW253" s="6"/>
      <c r="AXX253" s="6"/>
      <c r="AXY253" s="6"/>
      <c r="AXZ253" s="6"/>
      <c r="AYA253" s="6"/>
      <c r="AYB253" s="6"/>
      <c r="AYC253" s="6"/>
      <c r="AYD253" s="6"/>
      <c r="AYE253" s="6"/>
      <c r="AYF253" s="6"/>
      <c r="AYG253" s="6"/>
      <c r="AYH253" s="6"/>
      <c r="AYI253" s="6"/>
      <c r="AYJ253" s="6"/>
      <c r="AYK253" s="6"/>
      <c r="AYL253" s="6"/>
      <c r="AYM253" s="6"/>
      <c r="AYN253" s="6"/>
      <c r="AYO253" s="6"/>
      <c r="AYP253" s="6"/>
      <c r="AYQ253" s="6"/>
      <c r="AYR253" s="6"/>
      <c r="AYS253" s="6"/>
      <c r="AYT253" s="6"/>
      <c r="AYU253" s="6"/>
      <c r="AYV253" s="6"/>
      <c r="AYW253" s="6"/>
      <c r="AYX253" s="6"/>
      <c r="AYY253" s="6"/>
      <c r="AYZ253" s="6"/>
      <c r="AZA253" s="6"/>
      <c r="AZB253" s="6"/>
      <c r="AZC253" s="6"/>
      <c r="AZD253" s="6"/>
      <c r="AZE253" s="6"/>
      <c r="AZF253" s="6"/>
      <c r="AZG253" s="6"/>
      <c r="AZH253" s="6"/>
      <c r="AZI253" s="6"/>
      <c r="AZJ253" s="6"/>
      <c r="AZK253" s="6"/>
      <c r="AZL253" s="6"/>
      <c r="AZM253" s="6"/>
      <c r="AZN253" s="6"/>
      <c r="AZO253" s="6"/>
      <c r="AZP253" s="6"/>
      <c r="AZQ253" s="6"/>
      <c r="AZR253" s="6"/>
      <c r="AZS253" s="6"/>
      <c r="AZT253" s="6"/>
      <c r="AZU253" s="6"/>
      <c r="AZV253" s="6"/>
      <c r="AZW253" s="6"/>
      <c r="AZX253" s="6"/>
      <c r="AZY253" s="6"/>
      <c r="AZZ253" s="6"/>
      <c r="BAA253" s="6"/>
      <c r="BAB253" s="6"/>
      <c r="BAC253" s="6"/>
      <c r="BAD253" s="6"/>
      <c r="BAE253" s="6"/>
      <c r="BAF253" s="6"/>
      <c r="BAG253" s="6"/>
      <c r="BAH253" s="6"/>
      <c r="BAI253" s="6"/>
      <c r="BAJ253" s="6"/>
      <c r="BAK253" s="6"/>
      <c r="BAL253" s="6"/>
      <c r="BAM253" s="6"/>
      <c r="BAN253" s="6"/>
      <c r="BAO253" s="6"/>
      <c r="BAP253" s="6"/>
      <c r="BAQ253" s="6"/>
      <c r="BAR253" s="6"/>
      <c r="BAS253" s="6"/>
      <c r="BAT253" s="6"/>
      <c r="BAU253" s="6"/>
      <c r="BAV253" s="6"/>
      <c r="BAW253" s="6"/>
      <c r="BAX253" s="6"/>
      <c r="BAY253" s="6"/>
      <c r="BAZ253" s="6"/>
      <c r="BBA253" s="6"/>
      <c r="BBB253" s="6"/>
      <c r="BBC253" s="6"/>
      <c r="BBD253" s="6"/>
      <c r="BBE253" s="6"/>
      <c r="BBF253" s="6"/>
      <c r="BBG253" s="6"/>
      <c r="BBH253" s="6"/>
      <c r="BBI253" s="6"/>
      <c r="BBJ253" s="6"/>
      <c r="BBK253" s="6"/>
      <c r="BBL253" s="6"/>
      <c r="BBM253" s="6"/>
      <c r="BBN253" s="6"/>
      <c r="BBO253" s="6"/>
      <c r="BBP253" s="6"/>
      <c r="BBQ253" s="6"/>
      <c r="BBR253" s="6"/>
      <c r="BBS253" s="6"/>
      <c r="BBT253" s="6"/>
      <c r="BBU253" s="6"/>
      <c r="BBV253" s="6"/>
      <c r="BBW253" s="6"/>
      <c r="BBX253" s="6"/>
      <c r="BBY253" s="6"/>
      <c r="BBZ253" s="6"/>
      <c r="BCA253" s="6"/>
      <c r="BCB253" s="6"/>
      <c r="BCC253" s="6"/>
      <c r="BCD253" s="6"/>
      <c r="BCE253" s="6"/>
      <c r="BCF253" s="6"/>
      <c r="BCG253" s="6"/>
      <c r="BCH253" s="6"/>
      <c r="BCI253" s="6"/>
      <c r="BCJ253" s="6"/>
      <c r="BCK253" s="6"/>
      <c r="BCL253" s="6"/>
      <c r="BCM253" s="6"/>
      <c r="BCN253" s="6"/>
      <c r="BCO253" s="6"/>
      <c r="BCP253" s="6"/>
      <c r="BCQ253" s="6"/>
      <c r="BCR253" s="6"/>
      <c r="BCS253" s="6"/>
      <c r="BCT253" s="6"/>
      <c r="BCU253" s="6"/>
      <c r="BCV253" s="6"/>
      <c r="BCW253" s="6"/>
      <c r="BCX253" s="6"/>
      <c r="BCY253" s="6"/>
      <c r="BCZ253" s="6"/>
      <c r="BDA253" s="6"/>
      <c r="BDB253" s="6"/>
      <c r="BDC253" s="6"/>
      <c r="BDD253" s="6"/>
      <c r="BDE253" s="6"/>
      <c r="BDF253" s="6"/>
      <c r="BDG253" s="6"/>
      <c r="BDH253" s="6"/>
      <c r="BDI253" s="6"/>
      <c r="BDJ253" s="6"/>
      <c r="BDK253" s="6"/>
      <c r="BDL253" s="6"/>
      <c r="BDM253" s="6"/>
      <c r="BDN253" s="6"/>
      <c r="BDO253" s="6"/>
      <c r="BDP253" s="6"/>
      <c r="BDQ253" s="6"/>
      <c r="BDR253" s="6"/>
      <c r="BDS253" s="6"/>
      <c r="BDT253" s="6"/>
      <c r="BDU253" s="6"/>
    </row>
    <row r="254" spans="1:1477" s="6" customFormat="1" ht="24" customHeight="1" thickTop="1">
      <c r="B254" s="251" t="s">
        <v>38</v>
      </c>
      <c r="C254" s="252"/>
      <c r="D254" s="253"/>
      <c r="E254" s="119"/>
      <c r="F254" s="118"/>
      <c r="G254" s="112">
        <f t="shared" ref="G254:L254" si="102">SUM(G239,G253)</f>
        <v>21</v>
      </c>
      <c r="H254" s="117">
        <f t="shared" si="102"/>
        <v>30</v>
      </c>
      <c r="I254" s="117">
        <f t="shared" si="102"/>
        <v>49</v>
      </c>
      <c r="J254" s="117">
        <f t="shared" si="102"/>
        <v>5935</v>
      </c>
      <c r="K254" s="117">
        <f t="shared" si="102"/>
        <v>7586</v>
      </c>
      <c r="L254" s="117">
        <f t="shared" si="102"/>
        <v>7722</v>
      </c>
      <c r="M254" s="142">
        <f>IF(G254=0,0,N254/G254)</f>
        <v>0.8571428571428571</v>
      </c>
      <c r="N254" s="117">
        <f t="shared" ref="N254:AC254" si="103">SUM(N239,N253)</f>
        <v>18</v>
      </c>
      <c r="O254" s="117">
        <f t="shared" si="103"/>
        <v>-136</v>
      </c>
      <c r="P254" s="120">
        <f t="shared" si="103"/>
        <v>386</v>
      </c>
      <c r="Q254" s="120">
        <f t="shared" si="103"/>
        <v>0</v>
      </c>
      <c r="R254" s="117">
        <f t="shared" si="103"/>
        <v>1500</v>
      </c>
      <c r="S254" s="117">
        <f t="shared" si="103"/>
        <v>151</v>
      </c>
      <c r="T254" s="121">
        <f t="shared" si="103"/>
        <v>99847255</v>
      </c>
      <c r="U254" s="121">
        <f t="shared" si="103"/>
        <v>1530894</v>
      </c>
      <c r="V254" s="121">
        <f t="shared" si="103"/>
        <v>98316362</v>
      </c>
      <c r="W254" s="121">
        <f t="shared" si="103"/>
        <v>102932211</v>
      </c>
      <c r="X254" s="121">
        <f t="shared" si="103"/>
        <v>102181188</v>
      </c>
      <c r="Y254" s="121">
        <f t="shared" si="103"/>
        <v>-219118</v>
      </c>
      <c r="Z254" s="121">
        <f t="shared" si="103"/>
        <v>500000</v>
      </c>
      <c r="AA254" s="121">
        <f t="shared" si="103"/>
        <v>280882</v>
      </c>
      <c r="AB254" s="121">
        <f t="shared" si="103"/>
        <v>102462070</v>
      </c>
      <c r="AC254" s="121">
        <f t="shared" si="103"/>
        <v>102859250</v>
      </c>
      <c r="AD254" s="142">
        <f>IF(G254=0,0,AE254/G254)</f>
        <v>0.8571428571428571</v>
      </c>
      <c r="AE254" s="146">
        <f t="shared" ref="AE254:CM254" si="104">SUM(AE239,AE253)</f>
        <v>18</v>
      </c>
      <c r="AF254" s="121">
        <f t="shared" si="104"/>
        <v>578168</v>
      </c>
      <c r="AG254" s="121">
        <f t="shared" si="104"/>
        <v>3084954</v>
      </c>
      <c r="AH254" s="122">
        <f t="shared" si="104"/>
        <v>667</v>
      </c>
      <c r="AI254" s="122">
        <f t="shared" si="104"/>
        <v>527</v>
      </c>
      <c r="AJ254" s="122">
        <f t="shared" si="104"/>
        <v>10</v>
      </c>
      <c r="AK254" s="122">
        <f t="shared" si="104"/>
        <v>21</v>
      </c>
      <c r="AL254" s="121">
        <f t="shared" si="104"/>
        <v>1343900</v>
      </c>
      <c r="AM254" s="121">
        <f t="shared" si="104"/>
        <v>4096</v>
      </c>
      <c r="AN254" s="122">
        <f t="shared" si="104"/>
        <v>0</v>
      </c>
      <c r="AO254" s="122">
        <f t="shared" si="104"/>
        <v>27</v>
      </c>
      <c r="AP254" s="121">
        <f t="shared" si="104"/>
        <v>1296347</v>
      </c>
      <c r="AQ254" s="121">
        <f t="shared" si="104"/>
        <v>208695</v>
      </c>
      <c r="AR254" s="122">
        <f t="shared" si="104"/>
        <v>0</v>
      </c>
      <c r="AS254" s="122">
        <f t="shared" si="104"/>
        <v>0</v>
      </c>
      <c r="AT254" s="121">
        <f t="shared" si="104"/>
        <v>0</v>
      </c>
      <c r="AU254" s="121">
        <f t="shared" si="104"/>
        <v>0</v>
      </c>
      <c r="AV254" s="122">
        <f t="shared" si="104"/>
        <v>0</v>
      </c>
      <c r="AW254" s="122">
        <f t="shared" si="104"/>
        <v>0</v>
      </c>
      <c r="AX254" s="121">
        <f t="shared" si="104"/>
        <v>0</v>
      </c>
      <c r="AY254" s="121">
        <f t="shared" si="104"/>
        <v>0</v>
      </c>
      <c r="AZ254" s="122">
        <f t="shared" si="104"/>
        <v>0</v>
      </c>
      <c r="BA254" s="122">
        <f t="shared" si="104"/>
        <v>0</v>
      </c>
      <c r="BB254" s="121">
        <f t="shared" si="104"/>
        <v>0</v>
      </c>
      <c r="BC254" s="121">
        <f t="shared" si="104"/>
        <v>0</v>
      </c>
      <c r="BD254" s="122">
        <f t="shared" si="104"/>
        <v>311</v>
      </c>
      <c r="BE254" s="122">
        <f t="shared" si="104"/>
        <v>91</v>
      </c>
      <c r="BF254" s="121">
        <f t="shared" si="104"/>
        <v>407143</v>
      </c>
      <c r="BG254" s="121">
        <f t="shared" si="104"/>
        <v>60632</v>
      </c>
      <c r="BH254" s="122">
        <f t="shared" si="104"/>
        <v>0</v>
      </c>
      <c r="BI254" s="122">
        <f t="shared" si="104"/>
        <v>0</v>
      </c>
      <c r="BJ254" s="121">
        <f t="shared" si="104"/>
        <v>93307</v>
      </c>
      <c r="BK254" s="121">
        <f t="shared" si="104"/>
        <v>68698</v>
      </c>
      <c r="BL254" s="122">
        <f t="shared" si="104"/>
        <v>0</v>
      </c>
      <c r="BM254" s="122">
        <f t="shared" si="104"/>
        <v>0</v>
      </c>
      <c r="BN254" s="121">
        <f t="shared" si="104"/>
        <v>0</v>
      </c>
      <c r="BO254" s="121">
        <f t="shared" si="104"/>
        <v>0</v>
      </c>
      <c r="BP254" s="122">
        <f t="shared" si="104"/>
        <v>25</v>
      </c>
      <c r="BQ254" s="122">
        <f t="shared" si="104"/>
        <v>31</v>
      </c>
      <c r="BR254" s="121">
        <f t="shared" si="104"/>
        <v>350138</v>
      </c>
      <c r="BS254" s="121">
        <f t="shared" si="104"/>
        <v>38954</v>
      </c>
      <c r="BT254" s="122">
        <f t="shared" si="104"/>
        <v>0</v>
      </c>
      <c r="BU254" s="122">
        <f t="shared" si="104"/>
        <v>0</v>
      </c>
      <c r="BV254" s="121">
        <f t="shared" si="104"/>
        <v>0</v>
      </c>
      <c r="BW254" s="121">
        <f t="shared" si="104"/>
        <v>0</v>
      </c>
      <c r="BX254" s="122">
        <f t="shared" si="104"/>
        <v>0</v>
      </c>
      <c r="BY254" s="122">
        <f t="shared" si="104"/>
        <v>0</v>
      </c>
      <c r="BZ254" s="121">
        <f t="shared" si="104"/>
        <v>0</v>
      </c>
      <c r="CA254" s="121">
        <f t="shared" si="104"/>
        <v>0</v>
      </c>
      <c r="CB254" s="122">
        <f t="shared" si="104"/>
        <v>0</v>
      </c>
      <c r="CC254" s="122">
        <f t="shared" si="104"/>
        <v>0</v>
      </c>
      <c r="CD254" s="121">
        <f t="shared" si="104"/>
        <v>0</v>
      </c>
      <c r="CE254" s="121">
        <f t="shared" si="104"/>
        <v>0</v>
      </c>
      <c r="CF254" s="122">
        <f t="shared" si="104"/>
        <v>0</v>
      </c>
      <c r="CG254" s="122">
        <f t="shared" si="104"/>
        <v>-19</v>
      </c>
      <c r="CH254" s="121">
        <f t="shared" si="104"/>
        <v>-105466</v>
      </c>
      <c r="CI254" s="121">
        <f t="shared" si="104"/>
        <v>0</v>
      </c>
      <c r="CJ254" s="122">
        <f t="shared" si="104"/>
        <v>346</v>
      </c>
      <c r="CK254" s="122">
        <f t="shared" si="104"/>
        <v>151</v>
      </c>
      <c r="CL254" s="121">
        <f t="shared" si="104"/>
        <v>3385371</v>
      </c>
      <c r="CM254" s="121">
        <f t="shared" si="104"/>
        <v>381074</v>
      </c>
      <c r="CN254" s="123"/>
      <c r="CO254" s="123"/>
      <c r="CP254" s="123"/>
      <c r="CQ254" s="123"/>
      <c r="CR254" s="123"/>
      <c r="CS254" s="123"/>
      <c r="CT254" s="119"/>
      <c r="CU254" s="118"/>
      <c r="CV254" s="118"/>
      <c r="CW254" s="119"/>
      <c r="CX254" s="119"/>
      <c r="CY254" s="118"/>
      <c r="CZ254" s="118"/>
      <c r="DA254" s="118"/>
      <c r="DB254" s="121"/>
      <c r="DC254" s="123"/>
      <c r="DD254" s="116"/>
    </row>
    <row r="255" spans="1:1477" s="69" customFormat="1" ht="12" thickBot="1">
      <c r="B255" s="67"/>
      <c r="C255" s="67"/>
      <c r="D255" s="67"/>
      <c r="E255" s="68"/>
      <c r="F255" s="67"/>
      <c r="G255" s="67"/>
      <c r="H255" s="187"/>
      <c r="M255" s="186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86" t="str">
        <f>IF(C255="","",IF(V255=0,0,AC255/V255))</f>
        <v/>
      </c>
      <c r="AE255" s="69" t="str">
        <f>IF(C255="","",IF(AD255 &lt;=1.1,1,0))</f>
        <v/>
      </c>
      <c r="AF255" s="188"/>
      <c r="AG255" s="188"/>
      <c r="AL255" s="80"/>
      <c r="AM255" s="80"/>
      <c r="AP255" s="80"/>
      <c r="AQ255" s="80"/>
      <c r="AT255" s="80"/>
      <c r="AU255" s="80"/>
      <c r="AX255" s="80"/>
      <c r="AY255" s="80"/>
      <c r="BB255" s="80"/>
      <c r="BC255" s="80"/>
      <c r="BF255" s="80"/>
      <c r="BG255" s="80"/>
      <c r="BJ255" s="80"/>
      <c r="BK255" s="80"/>
      <c r="BN255" s="80"/>
      <c r="BO255" s="80"/>
      <c r="BR255" s="80"/>
      <c r="BS255" s="80"/>
      <c r="BV255" s="80"/>
      <c r="BW255" s="80"/>
      <c r="BZ255" s="80"/>
      <c r="CA255" s="80"/>
      <c r="CD255" s="80"/>
      <c r="CE255" s="80"/>
      <c r="CH255" s="80"/>
      <c r="CI255" s="80"/>
      <c r="CL255" s="80"/>
      <c r="CM255" s="80"/>
      <c r="CN255" s="67"/>
      <c r="CO255" s="67"/>
      <c r="CP255" s="67"/>
      <c r="CQ255" s="67"/>
      <c r="CR255" s="67"/>
      <c r="CS255" s="67"/>
      <c r="CT255" s="68"/>
      <c r="CU255" s="67"/>
      <c r="CV255" s="67"/>
      <c r="CW255" s="68"/>
      <c r="CX255" s="68"/>
      <c r="CY255" s="67"/>
      <c r="CZ255" s="67"/>
      <c r="DA255" s="67"/>
      <c r="DB255" s="81"/>
      <c r="DC255" s="67"/>
      <c r="DD255" s="67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</row>
    <row r="256" spans="1:1477" s="6" customFormat="1" ht="24" customHeight="1" thickTop="1">
      <c r="A256" s="196"/>
      <c r="B256" s="254" t="s">
        <v>913</v>
      </c>
      <c r="C256" s="255"/>
      <c r="D256" s="256"/>
      <c r="E256" s="199"/>
      <c r="F256" s="201"/>
      <c r="G256" s="159" t="str">
        <f>IF(C255="","",ROWS(B255:B255)-1)</f>
        <v/>
      </c>
      <c r="H256" s="202">
        <f>SUM(H255:H255)</f>
        <v>0</v>
      </c>
      <c r="I256" s="202">
        <f>SUM(I255:I255)</f>
        <v>0</v>
      </c>
      <c r="J256" s="203">
        <f>SUM(J255:J255)</f>
        <v>0</v>
      </c>
      <c r="K256" s="202">
        <f>SUM(K255:K255)</f>
        <v>0</v>
      </c>
      <c r="L256" s="202">
        <f>SUM(L255:L255)</f>
        <v>0</v>
      </c>
      <c r="M256" s="204">
        <f>IF(G256="",0,N256/G256)</f>
        <v>0</v>
      </c>
      <c r="N256" s="202">
        <f t="shared" ref="N256:AC256" si="105">SUM(N255:N255)</f>
        <v>0</v>
      </c>
      <c r="O256" s="202">
        <f t="shared" si="105"/>
        <v>0</v>
      </c>
      <c r="P256" s="205">
        <f t="shared" si="105"/>
        <v>0</v>
      </c>
      <c r="Q256" s="205">
        <f t="shared" si="105"/>
        <v>0</v>
      </c>
      <c r="R256" s="202">
        <f t="shared" si="105"/>
        <v>0</v>
      </c>
      <c r="S256" s="202">
        <f t="shared" si="105"/>
        <v>0</v>
      </c>
      <c r="T256" s="206">
        <f t="shared" si="105"/>
        <v>0</v>
      </c>
      <c r="U256" s="206">
        <f t="shared" si="105"/>
        <v>0</v>
      </c>
      <c r="V256" s="206">
        <f t="shared" si="105"/>
        <v>0</v>
      </c>
      <c r="W256" s="206">
        <f t="shared" si="105"/>
        <v>0</v>
      </c>
      <c r="X256" s="206">
        <f t="shared" si="105"/>
        <v>0</v>
      </c>
      <c r="Y256" s="206">
        <f t="shared" si="105"/>
        <v>0</v>
      </c>
      <c r="Z256" s="206">
        <f t="shared" si="105"/>
        <v>0</v>
      </c>
      <c r="AA256" s="206">
        <f t="shared" si="105"/>
        <v>0</v>
      </c>
      <c r="AB256" s="206">
        <f t="shared" si="105"/>
        <v>0</v>
      </c>
      <c r="AC256" s="206">
        <f t="shared" si="105"/>
        <v>0</v>
      </c>
      <c r="AD256" s="204">
        <v>0</v>
      </c>
      <c r="AE256" s="207">
        <f t="shared" ref="AE256:BJ256" si="106">SUM(AE255:AE255)</f>
        <v>0</v>
      </c>
      <c r="AF256" s="206">
        <f t="shared" si="106"/>
        <v>0</v>
      </c>
      <c r="AG256" s="206">
        <f t="shared" si="106"/>
        <v>0</v>
      </c>
      <c r="AH256" s="207">
        <f t="shared" si="106"/>
        <v>0</v>
      </c>
      <c r="AI256" s="207">
        <f t="shared" si="106"/>
        <v>0</v>
      </c>
      <c r="AJ256" s="207">
        <f t="shared" si="106"/>
        <v>0</v>
      </c>
      <c r="AK256" s="207">
        <f t="shared" si="106"/>
        <v>0</v>
      </c>
      <c r="AL256" s="206">
        <f t="shared" si="106"/>
        <v>0</v>
      </c>
      <c r="AM256" s="206">
        <f t="shared" si="106"/>
        <v>0</v>
      </c>
      <c r="AN256" s="207">
        <f t="shared" si="106"/>
        <v>0</v>
      </c>
      <c r="AO256" s="207">
        <f t="shared" si="106"/>
        <v>0</v>
      </c>
      <c r="AP256" s="206">
        <f t="shared" si="106"/>
        <v>0</v>
      </c>
      <c r="AQ256" s="206">
        <f t="shared" si="106"/>
        <v>0</v>
      </c>
      <c r="AR256" s="208">
        <f t="shared" si="106"/>
        <v>0</v>
      </c>
      <c r="AS256" s="208">
        <f t="shared" si="106"/>
        <v>0</v>
      </c>
      <c r="AT256" s="206">
        <f t="shared" si="106"/>
        <v>0</v>
      </c>
      <c r="AU256" s="206">
        <f t="shared" si="106"/>
        <v>0</v>
      </c>
      <c r="AV256" s="208">
        <f t="shared" si="106"/>
        <v>0</v>
      </c>
      <c r="AW256" s="208">
        <f t="shared" si="106"/>
        <v>0</v>
      </c>
      <c r="AX256" s="206">
        <f t="shared" si="106"/>
        <v>0</v>
      </c>
      <c r="AY256" s="206">
        <f t="shared" si="106"/>
        <v>0</v>
      </c>
      <c r="AZ256" s="208">
        <f t="shared" si="106"/>
        <v>0</v>
      </c>
      <c r="BA256" s="208">
        <f t="shared" si="106"/>
        <v>0</v>
      </c>
      <c r="BB256" s="206">
        <f t="shared" si="106"/>
        <v>0</v>
      </c>
      <c r="BC256" s="206">
        <f t="shared" si="106"/>
        <v>0</v>
      </c>
      <c r="BD256" s="208">
        <f t="shared" si="106"/>
        <v>0</v>
      </c>
      <c r="BE256" s="208">
        <f t="shared" si="106"/>
        <v>0</v>
      </c>
      <c r="BF256" s="206">
        <f t="shared" si="106"/>
        <v>0</v>
      </c>
      <c r="BG256" s="206">
        <f t="shared" si="106"/>
        <v>0</v>
      </c>
      <c r="BH256" s="208">
        <f t="shared" si="106"/>
        <v>0</v>
      </c>
      <c r="BI256" s="208">
        <f t="shared" si="106"/>
        <v>0</v>
      </c>
      <c r="BJ256" s="206">
        <f t="shared" si="106"/>
        <v>0</v>
      </c>
      <c r="BK256" s="206">
        <f t="shared" ref="BK256:CM256" si="107">SUM(BK255:BK255)</f>
        <v>0</v>
      </c>
      <c r="BL256" s="208">
        <f t="shared" si="107"/>
        <v>0</v>
      </c>
      <c r="BM256" s="208">
        <f t="shared" si="107"/>
        <v>0</v>
      </c>
      <c r="BN256" s="206">
        <f t="shared" si="107"/>
        <v>0</v>
      </c>
      <c r="BO256" s="206">
        <f t="shared" si="107"/>
        <v>0</v>
      </c>
      <c r="BP256" s="208">
        <f t="shared" si="107"/>
        <v>0</v>
      </c>
      <c r="BQ256" s="208">
        <f t="shared" si="107"/>
        <v>0</v>
      </c>
      <c r="BR256" s="206">
        <f t="shared" si="107"/>
        <v>0</v>
      </c>
      <c r="BS256" s="206">
        <f t="shared" si="107"/>
        <v>0</v>
      </c>
      <c r="BT256" s="208">
        <f t="shared" si="107"/>
        <v>0</v>
      </c>
      <c r="BU256" s="208">
        <f t="shared" si="107"/>
        <v>0</v>
      </c>
      <c r="BV256" s="206">
        <f t="shared" si="107"/>
        <v>0</v>
      </c>
      <c r="BW256" s="206">
        <f t="shared" si="107"/>
        <v>0</v>
      </c>
      <c r="BX256" s="208">
        <f t="shared" si="107"/>
        <v>0</v>
      </c>
      <c r="BY256" s="208">
        <f t="shared" si="107"/>
        <v>0</v>
      </c>
      <c r="BZ256" s="206">
        <f t="shared" si="107"/>
        <v>0</v>
      </c>
      <c r="CA256" s="206">
        <f t="shared" si="107"/>
        <v>0</v>
      </c>
      <c r="CB256" s="208">
        <f t="shared" si="107"/>
        <v>0</v>
      </c>
      <c r="CC256" s="208">
        <f t="shared" si="107"/>
        <v>0</v>
      </c>
      <c r="CD256" s="206">
        <f t="shared" si="107"/>
        <v>0</v>
      </c>
      <c r="CE256" s="206">
        <f t="shared" si="107"/>
        <v>0</v>
      </c>
      <c r="CF256" s="208">
        <f t="shared" si="107"/>
        <v>0</v>
      </c>
      <c r="CG256" s="208">
        <f t="shared" si="107"/>
        <v>0</v>
      </c>
      <c r="CH256" s="206">
        <f t="shared" si="107"/>
        <v>0</v>
      </c>
      <c r="CI256" s="206">
        <f t="shared" si="107"/>
        <v>0</v>
      </c>
      <c r="CJ256" s="208">
        <f t="shared" si="107"/>
        <v>0</v>
      </c>
      <c r="CK256" s="208">
        <f t="shared" si="107"/>
        <v>0</v>
      </c>
      <c r="CL256" s="206">
        <f t="shared" si="107"/>
        <v>0</v>
      </c>
      <c r="CM256" s="206">
        <f t="shared" si="107"/>
        <v>0</v>
      </c>
      <c r="CN256" s="209"/>
      <c r="CO256" s="209"/>
      <c r="CP256" s="209"/>
      <c r="CQ256" s="209"/>
      <c r="CR256" s="209"/>
      <c r="CS256" s="209"/>
      <c r="CT256" s="199"/>
      <c r="CU256" s="201"/>
      <c r="CV256" s="201"/>
      <c r="CW256" s="199"/>
      <c r="CX256" s="199"/>
      <c r="CY256" s="201"/>
      <c r="CZ256" s="201"/>
      <c r="DA256" s="201"/>
      <c r="DB256" s="206"/>
      <c r="DC256" s="209"/>
      <c r="DD256" s="210"/>
    </row>
    <row r="257" spans="2:1477" s="69" customFormat="1">
      <c r="B257" s="158" t="s">
        <v>7</v>
      </c>
      <c r="C257" s="158" t="s">
        <v>435</v>
      </c>
      <c r="D257" s="158" t="s">
        <v>436</v>
      </c>
      <c r="E257" s="194">
        <v>43266</v>
      </c>
      <c r="F257" s="158" t="s">
        <v>821</v>
      </c>
      <c r="G257" s="158" t="s">
        <v>832</v>
      </c>
      <c r="H257" s="195">
        <v>2</v>
      </c>
      <c r="I257" s="132">
        <v>27</v>
      </c>
      <c r="J257" s="132">
        <v>1430</v>
      </c>
      <c r="K257" s="132">
        <v>1594</v>
      </c>
      <c r="L257" s="132">
        <v>1265</v>
      </c>
      <c r="M257" s="192">
        <f>IF(J257 = 0,0,(L257-AH257-AI257)/J257)</f>
        <v>0.76993006993006996</v>
      </c>
      <c r="N257" s="69">
        <f>IF(G257&lt;&gt;"",IF(M257&lt;=1.2,1,0),0)</f>
        <v>1</v>
      </c>
      <c r="O257" s="132">
        <v>329</v>
      </c>
      <c r="P257" s="132">
        <v>0</v>
      </c>
      <c r="Q257" s="132">
        <v>0</v>
      </c>
      <c r="R257" s="132">
        <v>164</v>
      </c>
      <c r="S257" s="132">
        <v>0</v>
      </c>
      <c r="T257" s="191">
        <v>143269821</v>
      </c>
      <c r="U257" s="191">
        <v>150000</v>
      </c>
      <c r="V257" s="191">
        <v>143119821</v>
      </c>
      <c r="W257" s="191">
        <v>145759356</v>
      </c>
      <c r="X257" s="191">
        <v>145166429</v>
      </c>
      <c r="Y257" s="191">
        <v>0</v>
      </c>
      <c r="Z257" s="191">
        <v>5000000</v>
      </c>
      <c r="AA257" s="191">
        <v>5000000</v>
      </c>
      <c r="AB257" s="191">
        <v>150166429</v>
      </c>
      <c r="AC257" s="191">
        <v>144192875</v>
      </c>
      <c r="AD257" s="192">
        <f>IF(C257="","",IF(V257=0,0,AC257/V257))</f>
        <v>1.0074975918255236</v>
      </c>
      <c r="AE257" s="132">
        <f>IF(C257="","",IF(AD257 &lt;=1.1,1,0))</f>
        <v>1</v>
      </c>
      <c r="AF257" s="191">
        <v>-5873129</v>
      </c>
      <c r="AG257" s="191">
        <v>2489535</v>
      </c>
      <c r="AH257" s="132">
        <v>81</v>
      </c>
      <c r="AI257" s="132">
        <v>83</v>
      </c>
      <c r="AJ257" s="132">
        <v>0</v>
      </c>
      <c r="AK257" s="132">
        <v>0</v>
      </c>
      <c r="AL257" s="80">
        <v>398577</v>
      </c>
      <c r="AM257" s="80">
        <v>0</v>
      </c>
      <c r="AN257" s="132">
        <v>0</v>
      </c>
      <c r="AO257" s="132">
        <v>0</v>
      </c>
      <c r="AP257" s="80">
        <v>1404790</v>
      </c>
      <c r="AQ257" s="80">
        <v>0</v>
      </c>
      <c r="AR257" s="132">
        <v>0</v>
      </c>
      <c r="AS257" s="132">
        <v>0</v>
      </c>
      <c r="AT257" s="80">
        <v>13454</v>
      </c>
      <c r="AU257" s="80">
        <v>0</v>
      </c>
      <c r="AV257" s="132">
        <v>0</v>
      </c>
      <c r="AW257" s="132">
        <v>0</v>
      </c>
      <c r="AX257" s="80">
        <v>0</v>
      </c>
      <c r="AY257" s="80">
        <v>0</v>
      </c>
      <c r="AZ257" s="132">
        <v>0</v>
      </c>
      <c r="BA257" s="132">
        <v>0</v>
      </c>
      <c r="BB257" s="80">
        <v>0</v>
      </c>
      <c r="BC257" s="80">
        <v>0</v>
      </c>
      <c r="BD257" s="132">
        <v>0</v>
      </c>
      <c r="BE257" s="132">
        <v>0</v>
      </c>
      <c r="BF257" s="80">
        <v>131931</v>
      </c>
      <c r="BG257" s="80">
        <v>0</v>
      </c>
      <c r="BH257" s="132">
        <v>0</v>
      </c>
      <c r="BI257" s="132">
        <v>0</v>
      </c>
      <c r="BJ257" s="80">
        <v>551048</v>
      </c>
      <c r="BK257" s="80">
        <v>0</v>
      </c>
      <c r="BL257" s="132">
        <v>0</v>
      </c>
      <c r="BM257" s="132">
        <v>0</v>
      </c>
      <c r="BN257" s="80">
        <v>0</v>
      </c>
      <c r="BO257" s="80">
        <v>0</v>
      </c>
      <c r="BP257" s="132">
        <v>0</v>
      </c>
      <c r="BQ257" s="132">
        <v>0</v>
      </c>
      <c r="BR257" s="80">
        <v>20555</v>
      </c>
      <c r="BS257" s="80">
        <v>0</v>
      </c>
      <c r="BT257" s="132">
        <v>0</v>
      </c>
      <c r="BU257" s="132">
        <v>0</v>
      </c>
      <c r="BV257" s="80">
        <v>0</v>
      </c>
      <c r="BW257" s="80">
        <v>0</v>
      </c>
      <c r="BX257" s="132">
        <v>0</v>
      </c>
      <c r="BY257" s="132">
        <v>0</v>
      </c>
      <c r="BZ257" s="80">
        <v>0</v>
      </c>
      <c r="CA257" s="80">
        <v>0</v>
      </c>
      <c r="CB257" s="132">
        <v>0</v>
      </c>
      <c r="CC257" s="132">
        <v>0</v>
      </c>
      <c r="CD257" s="80">
        <v>0</v>
      </c>
      <c r="CE257" s="80">
        <v>0</v>
      </c>
      <c r="CF257" s="132">
        <v>0</v>
      </c>
      <c r="CG257" s="132">
        <v>0</v>
      </c>
      <c r="CH257" s="80">
        <v>-140484</v>
      </c>
      <c r="CI257" s="80">
        <v>0</v>
      </c>
      <c r="CJ257" s="132">
        <v>0</v>
      </c>
      <c r="CK257" s="132">
        <v>0</v>
      </c>
      <c r="CL257" s="80">
        <v>2379872</v>
      </c>
      <c r="CM257" s="80">
        <v>0</v>
      </c>
      <c r="CN257" s="158" t="s">
        <v>669</v>
      </c>
      <c r="CO257" s="158" t="s">
        <v>670</v>
      </c>
      <c r="CP257" s="158" t="s">
        <v>570</v>
      </c>
      <c r="CQ257" s="158" t="s">
        <v>570</v>
      </c>
      <c r="CR257" s="158" t="s">
        <v>570</v>
      </c>
      <c r="CS257" s="158" t="s">
        <v>570</v>
      </c>
      <c r="CT257" s="194">
        <v>45112</v>
      </c>
      <c r="CU257" s="158" t="s">
        <v>825</v>
      </c>
      <c r="CV257" s="158" t="s">
        <v>824</v>
      </c>
      <c r="CW257" s="194" t="s">
        <v>168</v>
      </c>
      <c r="CX257" s="194">
        <v>44621</v>
      </c>
      <c r="CY257" s="158" t="s">
        <v>823</v>
      </c>
      <c r="CZ257" s="158" t="s">
        <v>829</v>
      </c>
      <c r="DA257" s="158" t="s">
        <v>893</v>
      </c>
      <c r="DB257" s="200">
        <v>156867749.97999999</v>
      </c>
      <c r="DC257" s="158" t="s">
        <v>782</v>
      </c>
      <c r="DD257" s="67" t="s">
        <v>783</v>
      </c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</row>
    <row r="258" spans="2:1477" s="69" customFormat="1">
      <c r="B258" s="158" t="s">
        <v>7</v>
      </c>
      <c r="C258" s="158" t="s">
        <v>437</v>
      </c>
      <c r="D258" s="158" t="s">
        <v>438</v>
      </c>
      <c r="E258" s="194">
        <v>43599</v>
      </c>
      <c r="F258" s="158" t="s">
        <v>821</v>
      </c>
      <c r="G258" s="158" t="s">
        <v>834</v>
      </c>
      <c r="H258" s="195">
        <v>3</v>
      </c>
      <c r="I258" s="132">
        <v>5</v>
      </c>
      <c r="J258" s="132">
        <v>738</v>
      </c>
      <c r="K258" s="132">
        <v>1039</v>
      </c>
      <c r="L258" s="132">
        <v>1039</v>
      </c>
      <c r="M258" s="192">
        <f t="shared" ref="M258:M274" si="108">IF(J258 = 0,0,(L258-AH258-AI258)/J258)</f>
        <v>1.037940379403794</v>
      </c>
      <c r="N258" s="69">
        <f t="shared" ref="N258:N274" si="109">IF(G258&lt;&gt;"",IF(M258&lt;=1.2,1,0),0)</f>
        <v>1</v>
      </c>
      <c r="O258" s="132">
        <v>0</v>
      </c>
      <c r="P258" s="132">
        <v>0</v>
      </c>
      <c r="Q258" s="132">
        <v>0</v>
      </c>
      <c r="R258" s="132">
        <v>301</v>
      </c>
      <c r="S258" s="132">
        <v>0</v>
      </c>
      <c r="T258" s="191">
        <v>31832323</v>
      </c>
      <c r="U258" s="191">
        <v>150000</v>
      </c>
      <c r="V258" s="191">
        <v>31682323</v>
      </c>
      <c r="W258" s="191">
        <v>32865375</v>
      </c>
      <c r="X258" s="191">
        <v>32938830</v>
      </c>
      <c r="Y258" s="191">
        <v>0</v>
      </c>
      <c r="Z258" s="191">
        <v>0</v>
      </c>
      <c r="AA258" s="191">
        <v>0</v>
      </c>
      <c r="AB258" s="191">
        <v>32938830</v>
      </c>
      <c r="AC258" s="191">
        <v>32271398</v>
      </c>
      <c r="AD258" s="192">
        <f t="shared" ref="AD258:AD274" si="110">IF(C258="","",IF(V258=0,0,AC258/V258))</f>
        <v>1.0185931757592397</v>
      </c>
      <c r="AE258" s="132">
        <f t="shared" ref="AE258:AE274" si="111">IF(C258="","",IF(AD258 &lt;=1.1,1,0))</f>
        <v>1</v>
      </c>
      <c r="AF258" s="191">
        <v>-667433</v>
      </c>
      <c r="AG258" s="191">
        <v>1033052</v>
      </c>
      <c r="AH258" s="132">
        <v>175</v>
      </c>
      <c r="AI258" s="132">
        <v>98</v>
      </c>
      <c r="AJ258" s="132">
        <v>0</v>
      </c>
      <c r="AK258" s="132">
        <v>0</v>
      </c>
      <c r="AL258" s="80">
        <v>62194</v>
      </c>
      <c r="AM258" s="80">
        <v>0</v>
      </c>
      <c r="AN258" s="132">
        <v>0</v>
      </c>
      <c r="AO258" s="132">
        <v>0</v>
      </c>
      <c r="AP258" s="80">
        <v>38182</v>
      </c>
      <c r="AQ258" s="80">
        <v>0</v>
      </c>
      <c r="AR258" s="132">
        <v>0</v>
      </c>
      <c r="AS258" s="132">
        <v>0</v>
      </c>
      <c r="AT258" s="80">
        <v>0</v>
      </c>
      <c r="AU258" s="80">
        <v>0</v>
      </c>
      <c r="AV258" s="132">
        <v>0</v>
      </c>
      <c r="AW258" s="132">
        <v>0</v>
      </c>
      <c r="AX258" s="80">
        <v>0</v>
      </c>
      <c r="AY258" s="80">
        <v>0</v>
      </c>
      <c r="AZ258" s="132">
        <v>0</v>
      </c>
      <c r="BA258" s="132">
        <v>0</v>
      </c>
      <c r="BB258" s="80">
        <v>0</v>
      </c>
      <c r="BC258" s="80">
        <v>0</v>
      </c>
      <c r="BD258" s="132">
        <v>28</v>
      </c>
      <c r="BE258" s="132">
        <v>0</v>
      </c>
      <c r="BF258" s="80">
        <v>960260</v>
      </c>
      <c r="BG258" s="80">
        <v>0</v>
      </c>
      <c r="BH258" s="132">
        <v>0</v>
      </c>
      <c r="BI258" s="132">
        <v>0</v>
      </c>
      <c r="BJ258" s="80">
        <v>77444</v>
      </c>
      <c r="BK258" s="80">
        <v>0</v>
      </c>
      <c r="BL258" s="132">
        <v>0</v>
      </c>
      <c r="BM258" s="132">
        <v>0</v>
      </c>
      <c r="BN258" s="80">
        <v>0</v>
      </c>
      <c r="BO258" s="80">
        <v>0</v>
      </c>
      <c r="BP258" s="132">
        <v>0</v>
      </c>
      <c r="BQ258" s="132">
        <v>0</v>
      </c>
      <c r="BR258" s="80">
        <v>0</v>
      </c>
      <c r="BS258" s="80">
        <v>0</v>
      </c>
      <c r="BT258" s="132">
        <v>0</v>
      </c>
      <c r="BU258" s="132">
        <v>0</v>
      </c>
      <c r="BV258" s="80">
        <v>0</v>
      </c>
      <c r="BW258" s="80">
        <v>0</v>
      </c>
      <c r="BX258" s="132">
        <v>0</v>
      </c>
      <c r="BY258" s="132">
        <v>0</v>
      </c>
      <c r="BZ258" s="80">
        <v>0</v>
      </c>
      <c r="CA258" s="80">
        <v>0</v>
      </c>
      <c r="CB258" s="132">
        <v>0</v>
      </c>
      <c r="CC258" s="132">
        <v>0</v>
      </c>
      <c r="CD258" s="80">
        <v>0</v>
      </c>
      <c r="CE258" s="80">
        <v>0</v>
      </c>
      <c r="CF258" s="132">
        <v>0</v>
      </c>
      <c r="CG258" s="132">
        <v>0</v>
      </c>
      <c r="CH258" s="80">
        <v>0</v>
      </c>
      <c r="CI258" s="80">
        <v>0</v>
      </c>
      <c r="CJ258" s="132">
        <v>28</v>
      </c>
      <c r="CK258" s="132">
        <v>0</v>
      </c>
      <c r="CL258" s="80">
        <v>1138080</v>
      </c>
      <c r="CM258" s="80">
        <v>0</v>
      </c>
      <c r="CN258" s="158" t="s">
        <v>804</v>
      </c>
      <c r="CO258" s="158" t="s">
        <v>805</v>
      </c>
      <c r="CP258" s="158" t="s">
        <v>570</v>
      </c>
      <c r="CQ258" s="158" t="s">
        <v>570</v>
      </c>
      <c r="CR258" s="158" t="s">
        <v>570</v>
      </c>
      <c r="CS258" s="158" t="s">
        <v>570</v>
      </c>
      <c r="CT258" s="194">
        <v>45148</v>
      </c>
      <c r="CU258" s="158" t="s">
        <v>825</v>
      </c>
      <c r="CV258" s="158" t="s">
        <v>824</v>
      </c>
      <c r="CW258" s="194" t="s">
        <v>168</v>
      </c>
      <c r="CX258" s="194">
        <v>44790</v>
      </c>
      <c r="CY258" s="158" t="s">
        <v>825</v>
      </c>
      <c r="CZ258" s="158" t="s">
        <v>827</v>
      </c>
      <c r="DA258" s="158" t="s">
        <v>893</v>
      </c>
      <c r="DB258" s="200">
        <v>33799887.119999997</v>
      </c>
      <c r="DC258" s="158"/>
      <c r="DD258" s="67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  <c r="ATJ258"/>
      <c r="ATK258"/>
      <c r="ATL258"/>
      <c r="ATM258"/>
      <c r="ATN258"/>
      <c r="ATO258"/>
      <c r="ATP258"/>
      <c r="ATQ258"/>
      <c r="ATR258"/>
      <c r="ATS258"/>
      <c r="ATT258"/>
      <c r="ATU258"/>
      <c r="ATV258"/>
      <c r="ATW258"/>
      <c r="ATX258"/>
      <c r="ATY258"/>
      <c r="ATZ258"/>
      <c r="AUA258"/>
      <c r="AUB258"/>
      <c r="AUC258"/>
      <c r="AUD258"/>
      <c r="AUE258"/>
      <c r="AUF258"/>
      <c r="AUG258"/>
      <c r="AUH258"/>
      <c r="AUI258"/>
      <c r="AUJ258"/>
      <c r="AUK258"/>
      <c r="AUL258"/>
      <c r="AUM258"/>
      <c r="AUN258"/>
      <c r="AUO258"/>
      <c r="AUP258"/>
      <c r="AUQ258"/>
      <c r="AUR258"/>
      <c r="AUS258"/>
      <c r="AUT258"/>
      <c r="AUU258"/>
      <c r="AUV258"/>
      <c r="AUW258"/>
      <c r="AUX258"/>
      <c r="AUY258"/>
      <c r="AUZ258"/>
      <c r="AVA258"/>
      <c r="AVB258"/>
      <c r="AVC258"/>
      <c r="AVD258"/>
      <c r="AVE258"/>
      <c r="AVF258"/>
      <c r="AVG258"/>
      <c r="AVH258"/>
      <c r="AVI258"/>
      <c r="AVJ258"/>
      <c r="AVK258"/>
      <c r="AVL258"/>
      <c r="AVM258"/>
      <c r="AVN258"/>
      <c r="AVO258"/>
      <c r="AVP258"/>
      <c r="AVQ258"/>
      <c r="AVR258"/>
      <c r="AVS258"/>
      <c r="AVT258"/>
      <c r="AVU258"/>
      <c r="AVV258"/>
      <c r="AVW258"/>
      <c r="AVX258"/>
      <c r="AVY258"/>
      <c r="AVZ258"/>
      <c r="AWA258"/>
      <c r="AWB258"/>
      <c r="AWC258"/>
      <c r="AWD258"/>
      <c r="AWE258"/>
      <c r="AWF258"/>
      <c r="AWG258"/>
      <c r="AWH258"/>
      <c r="AWI258"/>
      <c r="AWJ258"/>
      <c r="AWK258"/>
      <c r="AWL258"/>
      <c r="AWM258"/>
      <c r="AWN258"/>
      <c r="AWO258"/>
      <c r="AWP258"/>
      <c r="AWQ258"/>
      <c r="AWR258"/>
      <c r="AWS258"/>
      <c r="AWT258"/>
      <c r="AWU258"/>
      <c r="AWV258"/>
      <c r="AWW258"/>
      <c r="AWX258"/>
      <c r="AWY258"/>
      <c r="AWZ258"/>
      <c r="AXA258"/>
      <c r="AXB258"/>
      <c r="AXC258"/>
      <c r="AXD258"/>
      <c r="AXE258"/>
      <c r="AXF258"/>
      <c r="AXG258"/>
      <c r="AXH258"/>
      <c r="AXI258"/>
      <c r="AXJ258"/>
      <c r="AXK258"/>
      <c r="AXL258"/>
      <c r="AXM258"/>
      <c r="AXN258"/>
      <c r="AXO258"/>
      <c r="AXP258"/>
      <c r="AXQ258"/>
      <c r="AXR258"/>
      <c r="AXS258"/>
      <c r="AXT258"/>
      <c r="AXU258"/>
      <c r="AXV258"/>
      <c r="AXW258"/>
      <c r="AXX258"/>
      <c r="AXY258"/>
      <c r="AXZ258"/>
      <c r="AYA258"/>
      <c r="AYB258"/>
      <c r="AYC258"/>
      <c r="AYD258"/>
      <c r="AYE258"/>
      <c r="AYF258"/>
      <c r="AYG258"/>
      <c r="AYH258"/>
      <c r="AYI258"/>
      <c r="AYJ258"/>
      <c r="AYK258"/>
      <c r="AYL258"/>
      <c r="AYM258"/>
      <c r="AYN258"/>
      <c r="AYO258"/>
      <c r="AYP258"/>
      <c r="AYQ258"/>
      <c r="AYR258"/>
      <c r="AYS258"/>
      <c r="AYT258"/>
      <c r="AYU258"/>
      <c r="AYV258"/>
      <c r="AYW258"/>
      <c r="AYX258"/>
      <c r="AYY258"/>
      <c r="AYZ258"/>
      <c r="AZA258"/>
      <c r="AZB258"/>
      <c r="AZC258"/>
      <c r="AZD258"/>
      <c r="AZE258"/>
      <c r="AZF258"/>
      <c r="AZG258"/>
      <c r="AZH258"/>
      <c r="AZI258"/>
      <c r="AZJ258"/>
      <c r="AZK258"/>
      <c r="AZL258"/>
      <c r="AZM258"/>
      <c r="AZN258"/>
      <c r="AZO258"/>
      <c r="AZP258"/>
      <c r="AZQ258"/>
      <c r="AZR258"/>
      <c r="AZS258"/>
      <c r="AZT258"/>
      <c r="AZU258"/>
      <c r="AZV258"/>
      <c r="AZW258"/>
      <c r="AZX258"/>
      <c r="AZY258"/>
      <c r="AZZ258"/>
      <c r="BAA258"/>
      <c r="BAB258"/>
      <c r="BAC258"/>
      <c r="BAD258"/>
      <c r="BAE258"/>
      <c r="BAF258"/>
      <c r="BAG258"/>
      <c r="BAH258"/>
      <c r="BAI258"/>
      <c r="BAJ258"/>
      <c r="BAK258"/>
      <c r="BAL258"/>
      <c r="BAM258"/>
      <c r="BAN258"/>
      <c r="BAO258"/>
      <c r="BAP258"/>
      <c r="BAQ258"/>
      <c r="BAR258"/>
      <c r="BAS258"/>
      <c r="BAT258"/>
      <c r="BAU258"/>
      <c r="BAV258"/>
      <c r="BAW258"/>
      <c r="BAX258"/>
      <c r="BAY258"/>
      <c r="BAZ258"/>
      <c r="BBA258"/>
      <c r="BBB258"/>
      <c r="BBC258"/>
      <c r="BBD258"/>
      <c r="BBE258"/>
      <c r="BBF258"/>
      <c r="BBG258"/>
      <c r="BBH258"/>
      <c r="BBI258"/>
      <c r="BBJ258"/>
      <c r="BBK258"/>
      <c r="BBL258"/>
      <c r="BBM258"/>
      <c r="BBN258"/>
      <c r="BBO258"/>
      <c r="BBP258"/>
      <c r="BBQ258"/>
      <c r="BBR258"/>
      <c r="BBS258"/>
      <c r="BBT258"/>
      <c r="BBU258"/>
      <c r="BBV258"/>
      <c r="BBW258"/>
      <c r="BBX258"/>
      <c r="BBY258"/>
      <c r="BBZ258"/>
      <c r="BCA258"/>
      <c r="BCB258"/>
      <c r="BCC258"/>
      <c r="BCD258"/>
      <c r="BCE258"/>
      <c r="BCF258"/>
      <c r="BCG258"/>
      <c r="BCH258"/>
      <c r="BCI258"/>
      <c r="BCJ258"/>
      <c r="BCK258"/>
      <c r="BCL258"/>
      <c r="BCM258"/>
      <c r="BCN258"/>
      <c r="BCO258"/>
      <c r="BCP258"/>
      <c r="BCQ258"/>
      <c r="BCR258"/>
      <c r="BCS258"/>
      <c r="BCT258"/>
      <c r="BCU258"/>
      <c r="BCV258"/>
      <c r="BCW258"/>
      <c r="BCX258"/>
      <c r="BCY258"/>
      <c r="BCZ258"/>
      <c r="BDA258"/>
      <c r="BDB258"/>
      <c r="BDC258"/>
      <c r="BDD258"/>
      <c r="BDE258"/>
      <c r="BDF258"/>
      <c r="BDG258"/>
      <c r="BDH258"/>
      <c r="BDI258"/>
      <c r="BDJ258"/>
      <c r="BDK258"/>
      <c r="BDL258"/>
      <c r="BDM258"/>
      <c r="BDN258"/>
      <c r="BDO258"/>
      <c r="BDP258"/>
      <c r="BDQ258"/>
      <c r="BDR258"/>
      <c r="BDS258"/>
      <c r="BDT258"/>
      <c r="BDU258"/>
    </row>
    <row r="259" spans="2:1477" s="69" customFormat="1">
      <c r="B259" s="158" t="s">
        <v>7</v>
      </c>
      <c r="C259" s="158" t="s">
        <v>439</v>
      </c>
      <c r="D259" s="158" t="s">
        <v>440</v>
      </c>
      <c r="E259" s="194">
        <v>43725</v>
      </c>
      <c r="F259" s="158" t="s">
        <v>825</v>
      </c>
      <c r="G259" s="158" t="s">
        <v>826</v>
      </c>
      <c r="H259" s="195">
        <v>1</v>
      </c>
      <c r="I259" s="132">
        <v>35</v>
      </c>
      <c r="J259" s="132">
        <v>939</v>
      </c>
      <c r="K259" s="132">
        <v>1012</v>
      </c>
      <c r="L259" s="132">
        <v>938</v>
      </c>
      <c r="M259" s="192">
        <f t="shared" si="108"/>
        <v>0.92119275825346114</v>
      </c>
      <c r="N259" s="69">
        <f t="shared" si="109"/>
        <v>1</v>
      </c>
      <c r="O259" s="132">
        <v>74</v>
      </c>
      <c r="P259" s="132">
        <v>0</v>
      </c>
      <c r="Q259" s="132">
        <v>0</v>
      </c>
      <c r="R259" s="132">
        <v>73</v>
      </c>
      <c r="S259" s="132">
        <v>0</v>
      </c>
      <c r="T259" s="191">
        <v>139979406</v>
      </c>
      <c r="U259" s="191">
        <v>150000</v>
      </c>
      <c r="V259" s="191">
        <v>139829406</v>
      </c>
      <c r="W259" s="191">
        <v>145733672</v>
      </c>
      <c r="X259" s="191">
        <v>144403400</v>
      </c>
      <c r="Y259" s="191">
        <v>0</v>
      </c>
      <c r="Z259" s="191">
        <v>6000000</v>
      </c>
      <c r="AA259" s="191">
        <v>6000000</v>
      </c>
      <c r="AB259" s="191">
        <v>150403400</v>
      </c>
      <c r="AC259" s="191">
        <v>143485400</v>
      </c>
      <c r="AD259" s="192">
        <f t="shared" si="110"/>
        <v>1.0261461026302292</v>
      </c>
      <c r="AE259" s="132">
        <f t="shared" si="111"/>
        <v>1</v>
      </c>
      <c r="AF259" s="191">
        <v>-5542884</v>
      </c>
      <c r="AG259" s="191">
        <v>5754265</v>
      </c>
      <c r="AH259" s="132">
        <v>38</v>
      </c>
      <c r="AI259" s="132">
        <v>35</v>
      </c>
      <c r="AJ259" s="132">
        <v>0</v>
      </c>
      <c r="AK259" s="132">
        <v>0</v>
      </c>
      <c r="AL259" s="80">
        <v>48807</v>
      </c>
      <c r="AM259" s="80">
        <v>0</v>
      </c>
      <c r="AN259" s="132">
        <v>0</v>
      </c>
      <c r="AO259" s="132">
        <v>0</v>
      </c>
      <c r="AP259" s="80">
        <v>4196617</v>
      </c>
      <c r="AQ259" s="80">
        <v>0</v>
      </c>
      <c r="AR259" s="132">
        <v>0</v>
      </c>
      <c r="AS259" s="132">
        <v>0</v>
      </c>
      <c r="AT259" s="80">
        <v>0</v>
      </c>
      <c r="AU259" s="80">
        <v>0</v>
      </c>
      <c r="AV259" s="132">
        <v>0</v>
      </c>
      <c r="AW259" s="132">
        <v>0</v>
      </c>
      <c r="AX259" s="80">
        <v>13842</v>
      </c>
      <c r="AY259" s="80">
        <v>0</v>
      </c>
      <c r="AZ259" s="132">
        <v>0</v>
      </c>
      <c r="BA259" s="132">
        <v>0</v>
      </c>
      <c r="BB259" s="80">
        <v>0</v>
      </c>
      <c r="BC259" s="80">
        <v>0</v>
      </c>
      <c r="BD259" s="132">
        <v>0</v>
      </c>
      <c r="BE259" s="132">
        <v>0</v>
      </c>
      <c r="BF259" s="80">
        <v>94312</v>
      </c>
      <c r="BG259" s="80">
        <v>0</v>
      </c>
      <c r="BH259" s="132">
        <v>0</v>
      </c>
      <c r="BI259" s="132">
        <v>0</v>
      </c>
      <c r="BJ259" s="80">
        <v>564973</v>
      </c>
      <c r="BK259" s="80">
        <v>0</v>
      </c>
      <c r="BL259" s="132">
        <v>0</v>
      </c>
      <c r="BM259" s="132">
        <v>0</v>
      </c>
      <c r="BN259" s="80">
        <v>0</v>
      </c>
      <c r="BO259" s="80">
        <v>0</v>
      </c>
      <c r="BP259" s="132">
        <v>0</v>
      </c>
      <c r="BQ259" s="132">
        <v>0</v>
      </c>
      <c r="BR259" s="80">
        <v>983554</v>
      </c>
      <c r="BS259" s="80">
        <v>0</v>
      </c>
      <c r="BT259" s="132">
        <v>0</v>
      </c>
      <c r="BU259" s="132">
        <v>0</v>
      </c>
      <c r="BV259" s="80">
        <v>0</v>
      </c>
      <c r="BW259" s="80">
        <v>0</v>
      </c>
      <c r="BX259" s="132">
        <v>0</v>
      </c>
      <c r="BY259" s="132">
        <v>0</v>
      </c>
      <c r="BZ259" s="80">
        <v>0</v>
      </c>
      <c r="CA259" s="80">
        <v>0</v>
      </c>
      <c r="CB259" s="132">
        <v>0</v>
      </c>
      <c r="CC259" s="132">
        <v>0</v>
      </c>
      <c r="CD259" s="80">
        <v>0</v>
      </c>
      <c r="CE259" s="80">
        <v>0</v>
      </c>
      <c r="CF259" s="132">
        <v>0</v>
      </c>
      <c r="CG259" s="132">
        <v>0</v>
      </c>
      <c r="CH259" s="80">
        <v>0</v>
      </c>
      <c r="CI259" s="80">
        <v>0</v>
      </c>
      <c r="CJ259" s="132">
        <v>0</v>
      </c>
      <c r="CK259" s="132">
        <v>0</v>
      </c>
      <c r="CL259" s="80">
        <v>5902105</v>
      </c>
      <c r="CM259" s="80">
        <v>0</v>
      </c>
      <c r="CN259" s="158" t="s">
        <v>806</v>
      </c>
      <c r="CO259" s="158" t="s">
        <v>807</v>
      </c>
      <c r="CP259" s="158" t="s">
        <v>570</v>
      </c>
      <c r="CQ259" s="158" t="s">
        <v>570</v>
      </c>
      <c r="CR259" s="158" t="s">
        <v>570</v>
      </c>
      <c r="CS259" s="158" t="s">
        <v>570</v>
      </c>
      <c r="CT259" s="194">
        <v>45112</v>
      </c>
      <c r="CU259" s="158" t="s">
        <v>825</v>
      </c>
      <c r="CV259" s="158" t="s">
        <v>824</v>
      </c>
      <c r="CW259" s="194" t="s">
        <v>168</v>
      </c>
      <c r="CX259" s="194">
        <v>44773</v>
      </c>
      <c r="CY259" s="158" t="s">
        <v>825</v>
      </c>
      <c r="CZ259" s="158" t="s">
        <v>827</v>
      </c>
      <c r="DA259" s="158" t="s">
        <v>893</v>
      </c>
      <c r="DB259" s="200">
        <v>118749145.78</v>
      </c>
      <c r="DC259" s="158" t="s">
        <v>713</v>
      </c>
      <c r="DD259" s="67" t="s">
        <v>714</v>
      </c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  <c r="ATJ259"/>
      <c r="ATK259"/>
      <c r="ATL259"/>
      <c r="ATM259"/>
      <c r="ATN259"/>
      <c r="ATO259"/>
      <c r="ATP259"/>
      <c r="ATQ259"/>
      <c r="ATR259"/>
      <c r="ATS259"/>
      <c r="ATT259"/>
      <c r="ATU259"/>
      <c r="ATV259"/>
      <c r="ATW259"/>
      <c r="ATX259"/>
      <c r="ATY259"/>
      <c r="ATZ259"/>
      <c r="AUA259"/>
      <c r="AUB259"/>
      <c r="AUC259"/>
      <c r="AUD259"/>
      <c r="AUE259"/>
      <c r="AUF259"/>
      <c r="AUG259"/>
      <c r="AUH259"/>
      <c r="AUI259"/>
      <c r="AUJ259"/>
      <c r="AUK259"/>
      <c r="AUL259"/>
      <c r="AUM259"/>
      <c r="AUN259"/>
      <c r="AUO259"/>
      <c r="AUP259"/>
      <c r="AUQ259"/>
      <c r="AUR259"/>
      <c r="AUS259"/>
      <c r="AUT259"/>
      <c r="AUU259"/>
      <c r="AUV259"/>
      <c r="AUW259"/>
      <c r="AUX259"/>
      <c r="AUY259"/>
      <c r="AUZ259"/>
      <c r="AVA259"/>
      <c r="AVB259"/>
      <c r="AVC259"/>
      <c r="AVD259"/>
      <c r="AVE259"/>
      <c r="AVF259"/>
      <c r="AVG259"/>
      <c r="AVH259"/>
      <c r="AVI259"/>
      <c r="AVJ259"/>
      <c r="AVK259"/>
      <c r="AVL259"/>
      <c r="AVM259"/>
      <c r="AVN259"/>
      <c r="AVO259"/>
      <c r="AVP259"/>
      <c r="AVQ259"/>
      <c r="AVR259"/>
      <c r="AVS259"/>
      <c r="AVT259"/>
      <c r="AVU259"/>
      <c r="AVV259"/>
      <c r="AVW259"/>
      <c r="AVX259"/>
      <c r="AVY259"/>
      <c r="AVZ259"/>
      <c r="AWA259"/>
      <c r="AWB259"/>
      <c r="AWC259"/>
      <c r="AWD259"/>
      <c r="AWE259"/>
      <c r="AWF259"/>
      <c r="AWG259"/>
      <c r="AWH259"/>
      <c r="AWI259"/>
      <c r="AWJ259"/>
      <c r="AWK259"/>
      <c r="AWL259"/>
      <c r="AWM259"/>
      <c r="AWN259"/>
      <c r="AWO259"/>
      <c r="AWP259"/>
      <c r="AWQ259"/>
      <c r="AWR259"/>
      <c r="AWS259"/>
      <c r="AWT259"/>
      <c r="AWU259"/>
      <c r="AWV259"/>
      <c r="AWW259"/>
      <c r="AWX259"/>
      <c r="AWY259"/>
      <c r="AWZ259"/>
      <c r="AXA259"/>
      <c r="AXB259"/>
      <c r="AXC259"/>
      <c r="AXD259"/>
      <c r="AXE259"/>
      <c r="AXF259"/>
      <c r="AXG259"/>
      <c r="AXH259"/>
      <c r="AXI259"/>
      <c r="AXJ259"/>
      <c r="AXK259"/>
      <c r="AXL259"/>
      <c r="AXM259"/>
      <c r="AXN259"/>
      <c r="AXO259"/>
      <c r="AXP259"/>
      <c r="AXQ259"/>
      <c r="AXR259"/>
      <c r="AXS259"/>
      <c r="AXT259"/>
      <c r="AXU259"/>
      <c r="AXV259"/>
      <c r="AXW259"/>
      <c r="AXX259"/>
      <c r="AXY259"/>
      <c r="AXZ259"/>
      <c r="AYA259"/>
      <c r="AYB259"/>
      <c r="AYC259"/>
      <c r="AYD259"/>
      <c r="AYE259"/>
      <c r="AYF259"/>
      <c r="AYG259"/>
      <c r="AYH259"/>
      <c r="AYI259"/>
      <c r="AYJ259"/>
      <c r="AYK259"/>
      <c r="AYL259"/>
      <c r="AYM259"/>
      <c r="AYN259"/>
      <c r="AYO259"/>
      <c r="AYP259"/>
      <c r="AYQ259"/>
      <c r="AYR259"/>
      <c r="AYS259"/>
      <c r="AYT259"/>
      <c r="AYU259"/>
      <c r="AYV259"/>
      <c r="AYW259"/>
      <c r="AYX259"/>
      <c r="AYY259"/>
      <c r="AYZ259"/>
      <c r="AZA259"/>
      <c r="AZB259"/>
      <c r="AZC259"/>
      <c r="AZD259"/>
      <c r="AZE259"/>
      <c r="AZF259"/>
      <c r="AZG259"/>
      <c r="AZH259"/>
      <c r="AZI259"/>
      <c r="AZJ259"/>
      <c r="AZK259"/>
      <c r="AZL259"/>
      <c r="AZM259"/>
      <c r="AZN259"/>
      <c r="AZO259"/>
      <c r="AZP259"/>
      <c r="AZQ259"/>
      <c r="AZR259"/>
      <c r="AZS259"/>
      <c r="AZT259"/>
      <c r="AZU259"/>
      <c r="AZV259"/>
      <c r="AZW259"/>
      <c r="AZX259"/>
      <c r="AZY259"/>
      <c r="AZZ259"/>
      <c r="BAA259"/>
      <c r="BAB259"/>
      <c r="BAC259"/>
      <c r="BAD259"/>
      <c r="BAE259"/>
      <c r="BAF259"/>
      <c r="BAG259"/>
      <c r="BAH259"/>
      <c r="BAI259"/>
      <c r="BAJ259"/>
      <c r="BAK259"/>
      <c r="BAL259"/>
      <c r="BAM259"/>
      <c r="BAN259"/>
      <c r="BAO259"/>
      <c r="BAP259"/>
      <c r="BAQ259"/>
      <c r="BAR259"/>
      <c r="BAS259"/>
      <c r="BAT259"/>
      <c r="BAU259"/>
      <c r="BAV259"/>
      <c r="BAW259"/>
      <c r="BAX259"/>
      <c r="BAY259"/>
      <c r="BAZ259"/>
      <c r="BBA259"/>
      <c r="BBB259"/>
      <c r="BBC259"/>
      <c r="BBD259"/>
      <c r="BBE259"/>
      <c r="BBF259"/>
      <c r="BBG259"/>
      <c r="BBH259"/>
      <c r="BBI259"/>
      <c r="BBJ259"/>
      <c r="BBK259"/>
      <c r="BBL259"/>
      <c r="BBM259"/>
      <c r="BBN259"/>
      <c r="BBO259"/>
      <c r="BBP259"/>
      <c r="BBQ259"/>
      <c r="BBR259"/>
      <c r="BBS259"/>
      <c r="BBT259"/>
      <c r="BBU259"/>
      <c r="BBV259"/>
      <c r="BBW259"/>
      <c r="BBX259"/>
      <c r="BBY259"/>
      <c r="BBZ259"/>
      <c r="BCA259"/>
      <c r="BCB259"/>
      <c r="BCC259"/>
      <c r="BCD259"/>
      <c r="BCE259"/>
      <c r="BCF259"/>
      <c r="BCG259"/>
      <c r="BCH259"/>
      <c r="BCI259"/>
      <c r="BCJ259"/>
      <c r="BCK259"/>
      <c r="BCL259"/>
      <c r="BCM259"/>
      <c r="BCN259"/>
      <c r="BCO259"/>
      <c r="BCP259"/>
      <c r="BCQ259"/>
      <c r="BCR259"/>
      <c r="BCS259"/>
      <c r="BCT259"/>
      <c r="BCU259"/>
      <c r="BCV259"/>
      <c r="BCW259"/>
      <c r="BCX259"/>
      <c r="BCY259"/>
      <c r="BCZ259"/>
      <c r="BDA259"/>
      <c r="BDB259"/>
      <c r="BDC259"/>
      <c r="BDD259"/>
      <c r="BDE259"/>
      <c r="BDF259"/>
      <c r="BDG259"/>
      <c r="BDH259"/>
      <c r="BDI259"/>
      <c r="BDJ259"/>
      <c r="BDK259"/>
      <c r="BDL259"/>
      <c r="BDM259"/>
      <c r="BDN259"/>
      <c r="BDO259"/>
      <c r="BDP259"/>
      <c r="BDQ259"/>
      <c r="BDR259"/>
      <c r="BDS259"/>
      <c r="BDT259"/>
      <c r="BDU259"/>
    </row>
    <row r="260" spans="2:1477" s="69" customFormat="1">
      <c r="B260" s="158" t="s">
        <v>7</v>
      </c>
      <c r="C260" s="158" t="s">
        <v>547</v>
      </c>
      <c r="D260" s="158" t="s">
        <v>548</v>
      </c>
      <c r="E260" s="194">
        <v>43935</v>
      </c>
      <c r="F260" s="158" t="s">
        <v>821</v>
      </c>
      <c r="G260" s="158" t="s">
        <v>826</v>
      </c>
      <c r="H260" s="195">
        <v>2</v>
      </c>
      <c r="I260" s="132">
        <v>0</v>
      </c>
      <c r="J260" s="132">
        <v>290</v>
      </c>
      <c r="K260" s="132">
        <v>387</v>
      </c>
      <c r="L260" s="132">
        <v>387</v>
      </c>
      <c r="M260" s="192">
        <f t="shared" si="108"/>
        <v>1.0827586206896551</v>
      </c>
      <c r="N260" s="69">
        <f t="shared" si="109"/>
        <v>1</v>
      </c>
      <c r="O260" s="132">
        <v>0</v>
      </c>
      <c r="P260" s="132">
        <v>0</v>
      </c>
      <c r="Q260" s="132">
        <v>0</v>
      </c>
      <c r="R260" s="132">
        <v>73</v>
      </c>
      <c r="S260" s="132">
        <v>24</v>
      </c>
      <c r="T260" s="191">
        <v>3263898</v>
      </c>
      <c r="U260" s="191">
        <v>50000</v>
      </c>
      <c r="V260" s="191">
        <v>3213898</v>
      </c>
      <c r="W260" s="191">
        <v>3263898</v>
      </c>
      <c r="X260" s="191">
        <v>3283729</v>
      </c>
      <c r="Y260" s="191">
        <v>0</v>
      </c>
      <c r="Z260" s="191">
        <v>0</v>
      </c>
      <c r="AA260" s="191">
        <v>0</v>
      </c>
      <c r="AB260" s="191">
        <v>3283729</v>
      </c>
      <c r="AC260" s="191">
        <v>3283729</v>
      </c>
      <c r="AD260" s="192">
        <f t="shared" si="110"/>
        <v>1.021727820858036</v>
      </c>
      <c r="AE260" s="132">
        <f t="shared" si="111"/>
        <v>1</v>
      </c>
      <c r="AF260" s="191">
        <v>0</v>
      </c>
      <c r="AG260" s="191">
        <v>0</v>
      </c>
      <c r="AH260" s="132">
        <v>41</v>
      </c>
      <c r="AI260" s="132">
        <v>32</v>
      </c>
      <c r="AJ260" s="132">
        <v>0</v>
      </c>
      <c r="AK260" s="132">
        <v>0</v>
      </c>
      <c r="AL260" s="80">
        <v>5725</v>
      </c>
      <c r="AM260" s="80">
        <v>0</v>
      </c>
      <c r="AN260" s="132">
        <v>0</v>
      </c>
      <c r="AO260" s="132">
        <v>6</v>
      </c>
      <c r="AP260" s="80">
        <v>18681</v>
      </c>
      <c r="AQ260" s="80">
        <v>0</v>
      </c>
      <c r="AR260" s="132">
        <v>0</v>
      </c>
      <c r="AS260" s="132">
        <v>0</v>
      </c>
      <c r="AT260" s="80">
        <v>0</v>
      </c>
      <c r="AU260" s="80">
        <v>0</v>
      </c>
      <c r="AV260" s="132">
        <v>0</v>
      </c>
      <c r="AW260" s="132">
        <v>0</v>
      </c>
      <c r="AX260" s="80">
        <v>0</v>
      </c>
      <c r="AY260" s="80">
        <v>0</v>
      </c>
      <c r="AZ260" s="132">
        <v>0</v>
      </c>
      <c r="BA260" s="132">
        <v>0</v>
      </c>
      <c r="BB260" s="80">
        <v>0</v>
      </c>
      <c r="BC260" s="80">
        <v>0</v>
      </c>
      <c r="BD260" s="132">
        <v>0</v>
      </c>
      <c r="BE260" s="132">
        <v>0</v>
      </c>
      <c r="BF260" s="80">
        <v>0</v>
      </c>
      <c r="BG260" s="80">
        <v>0</v>
      </c>
      <c r="BH260" s="132">
        <v>0</v>
      </c>
      <c r="BI260" s="132">
        <v>18</v>
      </c>
      <c r="BJ260" s="80">
        <v>18952</v>
      </c>
      <c r="BK260" s="80">
        <v>0</v>
      </c>
      <c r="BL260" s="132">
        <v>0</v>
      </c>
      <c r="BM260" s="132">
        <v>0</v>
      </c>
      <c r="BN260" s="80">
        <v>0</v>
      </c>
      <c r="BO260" s="80">
        <v>0</v>
      </c>
      <c r="BP260" s="132">
        <v>0</v>
      </c>
      <c r="BQ260" s="132">
        <v>0</v>
      </c>
      <c r="BR260" s="80">
        <v>0</v>
      </c>
      <c r="BS260" s="80">
        <v>0</v>
      </c>
      <c r="BT260" s="132">
        <v>0</v>
      </c>
      <c r="BU260" s="132">
        <v>0</v>
      </c>
      <c r="BV260" s="80">
        <v>0</v>
      </c>
      <c r="BW260" s="80">
        <v>0</v>
      </c>
      <c r="BX260" s="132">
        <v>0</v>
      </c>
      <c r="BY260" s="132">
        <v>0</v>
      </c>
      <c r="BZ260" s="80">
        <v>0</v>
      </c>
      <c r="CA260" s="80">
        <v>0</v>
      </c>
      <c r="CB260" s="132">
        <v>0</v>
      </c>
      <c r="CC260" s="132">
        <v>0</v>
      </c>
      <c r="CD260" s="80">
        <v>0</v>
      </c>
      <c r="CE260" s="80">
        <v>0</v>
      </c>
      <c r="CF260" s="132">
        <v>0</v>
      </c>
      <c r="CG260" s="132">
        <v>0</v>
      </c>
      <c r="CH260" s="80">
        <v>0</v>
      </c>
      <c r="CI260" s="80">
        <v>0</v>
      </c>
      <c r="CJ260" s="132">
        <v>0</v>
      </c>
      <c r="CK260" s="132">
        <v>24</v>
      </c>
      <c r="CL260" s="80">
        <v>43358</v>
      </c>
      <c r="CM260" s="80">
        <v>0</v>
      </c>
      <c r="CN260" s="158" t="s">
        <v>784</v>
      </c>
      <c r="CO260" s="158" t="s">
        <v>785</v>
      </c>
      <c r="CP260" s="158" t="s">
        <v>570</v>
      </c>
      <c r="CQ260" s="158" t="s">
        <v>570</v>
      </c>
      <c r="CR260" s="158" t="s">
        <v>570</v>
      </c>
      <c r="CS260" s="158" t="s">
        <v>570</v>
      </c>
      <c r="CT260" s="194">
        <v>45335</v>
      </c>
      <c r="CU260" s="158" t="s">
        <v>823</v>
      </c>
      <c r="CV260" s="158" t="s">
        <v>824</v>
      </c>
      <c r="CW260" s="194" t="s">
        <v>168</v>
      </c>
      <c r="CX260" s="194">
        <v>44510</v>
      </c>
      <c r="CY260" s="158" t="s">
        <v>828</v>
      </c>
      <c r="CZ260" s="158" t="s">
        <v>829</v>
      </c>
      <c r="DA260" s="158" t="s">
        <v>893</v>
      </c>
      <c r="DB260" s="200">
        <v>3999932.48</v>
      </c>
      <c r="DC260" s="158"/>
      <c r="DD260" s="67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  <c r="ATJ260"/>
      <c r="ATK260"/>
      <c r="ATL260"/>
      <c r="ATM260"/>
      <c r="ATN260"/>
      <c r="ATO260"/>
      <c r="ATP260"/>
      <c r="ATQ260"/>
      <c r="ATR260"/>
      <c r="ATS260"/>
      <c r="ATT260"/>
      <c r="ATU260"/>
      <c r="ATV260"/>
      <c r="ATW260"/>
      <c r="ATX260"/>
      <c r="ATY260"/>
      <c r="ATZ260"/>
      <c r="AUA260"/>
      <c r="AUB260"/>
      <c r="AUC260"/>
      <c r="AUD260"/>
      <c r="AUE260"/>
      <c r="AUF260"/>
      <c r="AUG260"/>
      <c r="AUH260"/>
      <c r="AUI260"/>
      <c r="AUJ260"/>
      <c r="AUK260"/>
      <c r="AUL260"/>
      <c r="AUM260"/>
      <c r="AUN260"/>
      <c r="AUO260"/>
      <c r="AUP260"/>
      <c r="AUQ260"/>
      <c r="AUR260"/>
      <c r="AUS260"/>
      <c r="AUT260"/>
      <c r="AUU260"/>
      <c r="AUV260"/>
      <c r="AUW260"/>
      <c r="AUX260"/>
      <c r="AUY260"/>
      <c r="AUZ260"/>
      <c r="AVA260"/>
      <c r="AVB260"/>
      <c r="AVC260"/>
      <c r="AVD260"/>
      <c r="AVE260"/>
      <c r="AVF260"/>
      <c r="AVG260"/>
      <c r="AVH260"/>
      <c r="AVI260"/>
      <c r="AVJ260"/>
      <c r="AVK260"/>
      <c r="AVL260"/>
      <c r="AVM260"/>
      <c r="AVN260"/>
      <c r="AVO260"/>
      <c r="AVP260"/>
      <c r="AVQ260"/>
      <c r="AVR260"/>
      <c r="AVS260"/>
      <c r="AVT260"/>
      <c r="AVU260"/>
      <c r="AVV260"/>
      <c r="AVW260"/>
      <c r="AVX260"/>
      <c r="AVY260"/>
      <c r="AVZ260"/>
      <c r="AWA260"/>
      <c r="AWB260"/>
      <c r="AWC260"/>
      <c r="AWD260"/>
      <c r="AWE260"/>
      <c r="AWF260"/>
      <c r="AWG260"/>
      <c r="AWH260"/>
      <c r="AWI260"/>
      <c r="AWJ260"/>
      <c r="AWK260"/>
      <c r="AWL260"/>
      <c r="AWM260"/>
      <c r="AWN260"/>
      <c r="AWO260"/>
      <c r="AWP260"/>
      <c r="AWQ260"/>
      <c r="AWR260"/>
      <c r="AWS260"/>
      <c r="AWT260"/>
      <c r="AWU260"/>
      <c r="AWV260"/>
      <c r="AWW260"/>
      <c r="AWX260"/>
      <c r="AWY260"/>
      <c r="AWZ260"/>
      <c r="AXA260"/>
      <c r="AXB260"/>
      <c r="AXC260"/>
      <c r="AXD260"/>
      <c r="AXE260"/>
      <c r="AXF260"/>
      <c r="AXG260"/>
      <c r="AXH260"/>
      <c r="AXI260"/>
      <c r="AXJ260"/>
      <c r="AXK260"/>
      <c r="AXL260"/>
      <c r="AXM260"/>
      <c r="AXN260"/>
      <c r="AXO260"/>
      <c r="AXP260"/>
      <c r="AXQ260"/>
      <c r="AXR260"/>
      <c r="AXS260"/>
      <c r="AXT260"/>
      <c r="AXU260"/>
      <c r="AXV260"/>
      <c r="AXW260"/>
      <c r="AXX260"/>
      <c r="AXY260"/>
      <c r="AXZ260"/>
      <c r="AYA260"/>
      <c r="AYB260"/>
      <c r="AYC260"/>
      <c r="AYD260"/>
      <c r="AYE260"/>
      <c r="AYF260"/>
      <c r="AYG260"/>
      <c r="AYH260"/>
      <c r="AYI260"/>
      <c r="AYJ260"/>
      <c r="AYK260"/>
      <c r="AYL260"/>
      <c r="AYM260"/>
      <c r="AYN260"/>
      <c r="AYO260"/>
      <c r="AYP260"/>
      <c r="AYQ260"/>
      <c r="AYR260"/>
      <c r="AYS260"/>
      <c r="AYT260"/>
      <c r="AYU260"/>
      <c r="AYV260"/>
      <c r="AYW260"/>
      <c r="AYX260"/>
      <c r="AYY260"/>
      <c r="AYZ260"/>
      <c r="AZA260"/>
      <c r="AZB260"/>
      <c r="AZC260"/>
      <c r="AZD260"/>
      <c r="AZE260"/>
      <c r="AZF260"/>
      <c r="AZG260"/>
      <c r="AZH260"/>
      <c r="AZI260"/>
      <c r="AZJ260"/>
      <c r="AZK260"/>
      <c r="AZL260"/>
      <c r="AZM260"/>
      <c r="AZN260"/>
      <c r="AZO260"/>
      <c r="AZP260"/>
      <c r="AZQ260"/>
      <c r="AZR260"/>
      <c r="AZS260"/>
      <c r="AZT260"/>
      <c r="AZU260"/>
      <c r="AZV260"/>
      <c r="AZW260"/>
      <c r="AZX260"/>
      <c r="AZY260"/>
      <c r="AZZ260"/>
      <c r="BAA260"/>
      <c r="BAB260"/>
      <c r="BAC260"/>
      <c r="BAD260"/>
      <c r="BAE260"/>
      <c r="BAF260"/>
      <c r="BAG260"/>
      <c r="BAH260"/>
      <c r="BAI260"/>
      <c r="BAJ260"/>
      <c r="BAK260"/>
      <c r="BAL260"/>
      <c r="BAM260"/>
      <c r="BAN260"/>
      <c r="BAO260"/>
      <c r="BAP260"/>
      <c r="BAQ260"/>
      <c r="BAR260"/>
      <c r="BAS260"/>
      <c r="BAT260"/>
      <c r="BAU260"/>
      <c r="BAV260"/>
      <c r="BAW260"/>
      <c r="BAX260"/>
      <c r="BAY260"/>
      <c r="BAZ260"/>
      <c r="BBA260"/>
      <c r="BBB260"/>
      <c r="BBC260"/>
      <c r="BBD260"/>
      <c r="BBE260"/>
      <c r="BBF260"/>
      <c r="BBG260"/>
      <c r="BBH260"/>
      <c r="BBI260"/>
      <c r="BBJ260"/>
      <c r="BBK260"/>
      <c r="BBL260"/>
      <c r="BBM260"/>
      <c r="BBN260"/>
      <c r="BBO260"/>
      <c r="BBP260"/>
      <c r="BBQ260"/>
      <c r="BBR260"/>
      <c r="BBS260"/>
      <c r="BBT260"/>
      <c r="BBU260"/>
      <c r="BBV260"/>
      <c r="BBW260"/>
      <c r="BBX260"/>
      <c r="BBY260"/>
      <c r="BBZ260"/>
      <c r="BCA260"/>
      <c r="BCB260"/>
      <c r="BCC260"/>
      <c r="BCD260"/>
      <c r="BCE260"/>
      <c r="BCF260"/>
      <c r="BCG260"/>
      <c r="BCH260"/>
      <c r="BCI260"/>
      <c r="BCJ260"/>
      <c r="BCK260"/>
      <c r="BCL260"/>
      <c r="BCM260"/>
      <c r="BCN260"/>
      <c r="BCO260"/>
      <c r="BCP260"/>
      <c r="BCQ260"/>
      <c r="BCR260"/>
      <c r="BCS260"/>
      <c r="BCT260"/>
      <c r="BCU260"/>
      <c r="BCV260"/>
      <c r="BCW260"/>
      <c r="BCX260"/>
      <c r="BCY260"/>
      <c r="BCZ260"/>
      <c r="BDA260"/>
      <c r="BDB260"/>
      <c r="BDC260"/>
      <c r="BDD260"/>
      <c r="BDE260"/>
      <c r="BDF260"/>
      <c r="BDG260"/>
      <c r="BDH260"/>
      <c r="BDI260"/>
      <c r="BDJ260"/>
      <c r="BDK260"/>
      <c r="BDL260"/>
      <c r="BDM260"/>
      <c r="BDN260"/>
      <c r="BDO260"/>
      <c r="BDP260"/>
      <c r="BDQ260"/>
      <c r="BDR260"/>
      <c r="BDS260"/>
      <c r="BDT260"/>
      <c r="BDU260"/>
    </row>
    <row r="261" spans="2:1477" s="69" customFormat="1">
      <c r="B261" s="158" t="s">
        <v>7</v>
      </c>
      <c r="C261" s="158" t="s">
        <v>441</v>
      </c>
      <c r="D261" s="158" t="s">
        <v>442</v>
      </c>
      <c r="E261" s="194">
        <v>44074</v>
      </c>
      <c r="F261" s="158" t="s">
        <v>825</v>
      </c>
      <c r="G261" s="158" t="s">
        <v>822</v>
      </c>
      <c r="H261" s="195">
        <v>2</v>
      </c>
      <c r="I261" s="132">
        <v>7</v>
      </c>
      <c r="J261" s="132">
        <v>515</v>
      </c>
      <c r="K261" s="132">
        <v>718</v>
      </c>
      <c r="L261" s="132">
        <v>716</v>
      </c>
      <c r="M261" s="192">
        <f t="shared" si="108"/>
        <v>0.94174757281553401</v>
      </c>
      <c r="N261" s="69">
        <f t="shared" si="109"/>
        <v>1</v>
      </c>
      <c r="O261" s="132">
        <v>2</v>
      </c>
      <c r="P261" s="132">
        <v>0</v>
      </c>
      <c r="Q261" s="132">
        <v>0</v>
      </c>
      <c r="R261" s="132">
        <v>231</v>
      </c>
      <c r="S261" s="132">
        <v>-28</v>
      </c>
      <c r="T261" s="191">
        <v>16707654</v>
      </c>
      <c r="U261" s="191">
        <v>150000</v>
      </c>
      <c r="V261" s="191">
        <v>16557654</v>
      </c>
      <c r="W261" s="191">
        <v>17277221</v>
      </c>
      <c r="X261" s="191">
        <v>16377036</v>
      </c>
      <c r="Y261" s="191">
        <v>0</v>
      </c>
      <c r="Z261" s="191">
        <v>0</v>
      </c>
      <c r="AA261" s="191">
        <v>0</v>
      </c>
      <c r="AB261" s="191">
        <v>16377036</v>
      </c>
      <c r="AC261" s="191">
        <v>16720673</v>
      </c>
      <c r="AD261" s="192">
        <f t="shared" si="110"/>
        <v>1.0098455372965276</v>
      </c>
      <c r="AE261" s="132">
        <f t="shared" si="111"/>
        <v>1</v>
      </c>
      <c r="AF261" s="191">
        <v>485146</v>
      </c>
      <c r="AG261" s="191">
        <v>569567</v>
      </c>
      <c r="AH261" s="132">
        <v>175</v>
      </c>
      <c r="AI261" s="132">
        <v>56</v>
      </c>
      <c r="AJ261" s="132">
        <v>0</v>
      </c>
      <c r="AK261" s="132">
        <v>0</v>
      </c>
      <c r="AL261" s="80">
        <v>18542</v>
      </c>
      <c r="AM261" s="80">
        <v>0</v>
      </c>
      <c r="AN261" s="132">
        <v>0</v>
      </c>
      <c r="AO261" s="132">
        <v>0</v>
      </c>
      <c r="AP261" s="80">
        <v>58747</v>
      </c>
      <c r="AQ261" s="80">
        <v>0</v>
      </c>
      <c r="AR261" s="132">
        <v>0</v>
      </c>
      <c r="AS261" s="132">
        <v>0</v>
      </c>
      <c r="AT261" s="80">
        <v>0</v>
      </c>
      <c r="AU261" s="80">
        <v>0</v>
      </c>
      <c r="AV261" s="132">
        <v>0</v>
      </c>
      <c r="AW261" s="132">
        <v>0</v>
      </c>
      <c r="AX261" s="80">
        <v>0</v>
      </c>
      <c r="AY261" s="80">
        <v>0</v>
      </c>
      <c r="AZ261" s="132">
        <v>0</v>
      </c>
      <c r="BA261" s="132">
        <v>0</v>
      </c>
      <c r="BB261" s="80">
        <v>0</v>
      </c>
      <c r="BC261" s="80">
        <v>0</v>
      </c>
      <c r="BD261" s="132">
        <v>0</v>
      </c>
      <c r="BE261" s="132">
        <v>0</v>
      </c>
      <c r="BF261" s="80">
        <v>469864</v>
      </c>
      <c r="BG261" s="80">
        <v>0</v>
      </c>
      <c r="BH261" s="132">
        <v>0</v>
      </c>
      <c r="BI261" s="132">
        <v>0</v>
      </c>
      <c r="BJ261" s="80">
        <v>80825</v>
      </c>
      <c r="BK261" s="80">
        <v>0</v>
      </c>
      <c r="BL261" s="132">
        <v>0</v>
      </c>
      <c r="BM261" s="132">
        <v>0</v>
      </c>
      <c r="BN261" s="80">
        <v>0</v>
      </c>
      <c r="BO261" s="80">
        <v>0</v>
      </c>
      <c r="BP261" s="132">
        <v>45</v>
      </c>
      <c r="BQ261" s="132">
        <v>0</v>
      </c>
      <c r="BR261" s="80">
        <v>38754</v>
      </c>
      <c r="BS261" s="80">
        <v>0</v>
      </c>
      <c r="BT261" s="132">
        <v>0</v>
      </c>
      <c r="BU261" s="132">
        <v>0</v>
      </c>
      <c r="BV261" s="80">
        <v>0</v>
      </c>
      <c r="BW261" s="80">
        <v>0</v>
      </c>
      <c r="BX261" s="132">
        <v>0</v>
      </c>
      <c r="BY261" s="132">
        <v>0</v>
      </c>
      <c r="BZ261" s="80">
        <v>0</v>
      </c>
      <c r="CA261" s="80">
        <v>0</v>
      </c>
      <c r="CB261" s="132">
        <v>0</v>
      </c>
      <c r="CC261" s="132">
        <v>0</v>
      </c>
      <c r="CD261" s="80">
        <v>0</v>
      </c>
      <c r="CE261" s="80">
        <v>0</v>
      </c>
      <c r="CF261" s="132">
        <v>0</v>
      </c>
      <c r="CG261" s="132">
        <v>-28</v>
      </c>
      <c r="CH261" s="80">
        <v>-50316</v>
      </c>
      <c r="CI261" s="80">
        <v>0</v>
      </c>
      <c r="CJ261" s="132">
        <v>45</v>
      </c>
      <c r="CK261" s="132">
        <v>-28</v>
      </c>
      <c r="CL261" s="80">
        <v>616415</v>
      </c>
      <c r="CM261" s="80">
        <v>0</v>
      </c>
      <c r="CN261" s="158" t="s">
        <v>720</v>
      </c>
      <c r="CO261" s="158" t="s">
        <v>721</v>
      </c>
      <c r="CP261" s="158" t="s">
        <v>570</v>
      </c>
      <c r="CQ261" s="158" t="s">
        <v>570</v>
      </c>
      <c r="CR261" s="158" t="s">
        <v>570</v>
      </c>
      <c r="CS261" s="158" t="s">
        <v>570</v>
      </c>
      <c r="CT261" s="194">
        <v>45155</v>
      </c>
      <c r="CU261" s="158" t="s">
        <v>825</v>
      </c>
      <c r="CV261" s="158" t="s">
        <v>824</v>
      </c>
      <c r="CW261" s="194" t="s">
        <v>168</v>
      </c>
      <c r="CX261" s="194">
        <v>44915</v>
      </c>
      <c r="CY261" s="158" t="s">
        <v>828</v>
      </c>
      <c r="CZ261" s="158" t="s">
        <v>827</v>
      </c>
      <c r="DA261" s="158" t="s">
        <v>893</v>
      </c>
      <c r="DB261" s="200">
        <v>20328685.57</v>
      </c>
      <c r="DC261" s="158"/>
      <c r="DD261" s="67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</row>
    <row r="262" spans="2:1477" s="69" customFormat="1">
      <c r="B262" s="158" t="s">
        <v>7</v>
      </c>
      <c r="C262" s="158" t="s">
        <v>549</v>
      </c>
      <c r="D262" s="158" t="s">
        <v>550</v>
      </c>
      <c r="E262" s="194">
        <v>44089</v>
      </c>
      <c r="F262" s="158" t="s">
        <v>825</v>
      </c>
      <c r="G262" s="158" t="s">
        <v>822</v>
      </c>
      <c r="H262" s="195">
        <v>1</v>
      </c>
      <c r="I262" s="132">
        <v>0</v>
      </c>
      <c r="J262" s="132">
        <v>139</v>
      </c>
      <c r="K262" s="132">
        <v>169</v>
      </c>
      <c r="L262" s="132">
        <v>162</v>
      </c>
      <c r="M262" s="192">
        <f t="shared" si="108"/>
        <v>0.94964028776978415</v>
      </c>
      <c r="N262" s="69">
        <f t="shared" si="109"/>
        <v>1</v>
      </c>
      <c r="O262" s="132">
        <v>7</v>
      </c>
      <c r="P262" s="132">
        <v>0</v>
      </c>
      <c r="Q262" s="132">
        <v>0</v>
      </c>
      <c r="R262" s="132">
        <v>30</v>
      </c>
      <c r="S262" s="132">
        <v>0</v>
      </c>
      <c r="T262" s="191">
        <v>650221</v>
      </c>
      <c r="U262" s="191">
        <v>50000</v>
      </c>
      <c r="V262" s="191">
        <v>600221</v>
      </c>
      <c r="W262" s="191">
        <v>650221</v>
      </c>
      <c r="X262" s="191">
        <v>606614</v>
      </c>
      <c r="Y262" s="191">
        <v>0</v>
      </c>
      <c r="Z262" s="191">
        <v>0</v>
      </c>
      <c r="AA262" s="191">
        <v>0</v>
      </c>
      <c r="AB262" s="191">
        <v>606614</v>
      </c>
      <c r="AC262" s="191">
        <v>606614</v>
      </c>
      <c r="AD262" s="192">
        <f t="shared" si="110"/>
        <v>1.010651076853359</v>
      </c>
      <c r="AE262" s="132">
        <f t="shared" si="111"/>
        <v>1</v>
      </c>
      <c r="AF262" s="191">
        <v>0</v>
      </c>
      <c r="AG262" s="191">
        <v>0</v>
      </c>
      <c r="AH262" s="132">
        <v>21</v>
      </c>
      <c r="AI262" s="132">
        <v>9</v>
      </c>
      <c r="AJ262" s="132">
        <v>0</v>
      </c>
      <c r="AK262" s="132">
        <v>0</v>
      </c>
      <c r="AL262" s="80">
        <v>7308</v>
      </c>
      <c r="AM262" s="80">
        <v>0</v>
      </c>
      <c r="AN262" s="132">
        <v>0</v>
      </c>
      <c r="AO262" s="132">
        <v>0</v>
      </c>
      <c r="AP262" s="80">
        <v>0</v>
      </c>
      <c r="AQ262" s="80">
        <v>0</v>
      </c>
      <c r="AR262" s="132">
        <v>0</v>
      </c>
      <c r="AS262" s="132">
        <v>0</v>
      </c>
      <c r="AT262" s="80">
        <v>0</v>
      </c>
      <c r="AU262" s="80">
        <v>0</v>
      </c>
      <c r="AV262" s="132">
        <v>0</v>
      </c>
      <c r="AW262" s="132">
        <v>0</v>
      </c>
      <c r="AX262" s="80">
        <v>0</v>
      </c>
      <c r="AY262" s="80">
        <v>0</v>
      </c>
      <c r="AZ262" s="132">
        <v>0</v>
      </c>
      <c r="BA262" s="132">
        <v>0</v>
      </c>
      <c r="BB262" s="80">
        <v>0</v>
      </c>
      <c r="BC262" s="80">
        <v>0</v>
      </c>
      <c r="BD262" s="132">
        <v>0</v>
      </c>
      <c r="BE262" s="132">
        <v>0</v>
      </c>
      <c r="BF262" s="80">
        <v>0</v>
      </c>
      <c r="BG262" s="80">
        <v>0</v>
      </c>
      <c r="BH262" s="132">
        <v>0</v>
      </c>
      <c r="BI262" s="132">
        <v>0</v>
      </c>
      <c r="BJ262" s="80">
        <v>2067</v>
      </c>
      <c r="BK262" s="80">
        <v>0</v>
      </c>
      <c r="BL262" s="132">
        <v>0</v>
      </c>
      <c r="BM262" s="132">
        <v>0</v>
      </c>
      <c r="BN262" s="80">
        <v>0</v>
      </c>
      <c r="BO262" s="80">
        <v>0</v>
      </c>
      <c r="BP262" s="132">
        <v>0</v>
      </c>
      <c r="BQ262" s="132">
        <v>0</v>
      </c>
      <c r="BR262" s="80">
        <v>0</v>
      </c>
      <c r="BS262" s="80">
        <v>0</v>
      </c>
      <c r="BT262" s="132">
        <v>0</v>
      </c>
      <c r="BU262" s="132">
        <v>0</v>
      </c>
      <c r="BV262" s="80">
        <v>0</v>
      </c>
      <c r="BW262" s="80">
        <v>0</v>
      </c>
      <c r="BX262" s="132">
        <v>0</v>
      </c>
      <c r="BY262" s="132">
        <v>0</v>
      </c>
      <c r="BZ262" s="80">
        <v>0</v>
      </c>
      <c r="CA262" s="80">
        <v>0</v>
      </c>
      <c r="CB262" s="132">
        <v>0</v>
      </c>
      <c r="CC262" s="132">
        <v>0</v>
      </c>
      <c r="CD262" s="80">
        <v>0</v>
      </c>
      <c r="CE262" s="80">
        <v>0</v>
      </c>
      <c r="CF262" s="132">
        <v>0</v>
      </c>
      <c r="CG262" s="132">
        <v>0</v>
      </c>
      <c r="CH262" s="80">
        <v>0</v>
      </c>
      <c r="CI262" s="80">
        <v>0</v>
      </c>
      <c r="CJ262" s="132">
        <v>0</v>
      </c>
      <c r="CK262" s="132">
        <v>0</v>
      </c>
      <c r="CL262" s="80">
        <v>9376</v>
      </c>
      <c r="CM262" s="80">
        <v>0</v>
      </c>
      <c r="CN262" s="158" t="s">
        <v>743</v>
      </c>
      <c r="CO262" s="158" t="s">
        <v>744</v>
      </c>
      <c r="CP262" s="158" t="s">
        <v>570</v>
      </c>
      <c r="CQ262" s="158" t="s">
        <v>570</v>
      </c>
      <c r="CR262" s="158" t="s">
        <v>570</v>
      </c>
      <c r="CS262" s="158" t="s">
        <v>570</v>
      </c>
      <c r="CT262" s="194">
        <v>45307</v>
      </c>
      <c r="CU262" s="158" t="s">
        <v>823</v>
      </c>
      <c r="CV262" s="158" t="s">
        <v>824</v>
      </c>
      <c r="CW262" s="194" t="s">
        <v>168</v>
      </c>
      <c r="CX262" s="194">
        <v>44446</v>
      </c>
      <c r="CY262" s="158" t="s">
        <v>825</v>
      </c>
      <c r="CZ262" s="158" t="s">
        <v>829</v>
      </c>
      <c r="DA262" s="158" t="s">
        <v>893</v>
      </c>
      <c r="DB262" s="200">
        <v>1256846.42</v>
      </c>
      <c r="DC262" s="158"/>
      <c r="DD262" s="67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  <c r="ATJ262"/>
      <c r="ATK262"/>
      <c r="ATL262"/>
      <c r="ATM262"/>
      <c r="ATN262"/>
      <c r="ATO262"/>
      <c r="ATP262"/>
      <c r="ATQ262"/>
      <c r="ATR262"/>
      <c r="ATS262"/>
      <c r="ATT262"/>
      <c r="ATU262"/>
      <c r="ATV262"/>
      <c r="ATW262"/>
      <c r="ATX262"/>
      <c r="ATY262"/>
      <c r="ATZ262"/>
      <c r="AUA262"/>
      <c r="AUB262"/>
      <c r="AUC262"/>
      <c r="AUD262"/>
      <c r="AUE262"/>
      <c r="AUF262"/>
      <c r="AUG262"/>
      <c r="AUH262"/>
      <c r="AUI262"/>
      <c r="AUJ262"/>
      <c r="AUK262"/>
      <c r="AUL262"/>
      <c r="AUM262"/>
      <c r="AUN262"/>
      <c r="AUO262"/>
      <c r="AUP262"/>
      <c r="AUQ262"/>
      <c r="AUR262"/>
      <c r="AUS262"/>
      <c r="AUT262"/>
      <c r="AUU262"/>
      <c r="AUV262"/>
      <c r="AUW262"/>
      <c r="AUX262"/>
      <c r="AUY262"/>
      <c r="AUZ262"/>
      <c r="AVA262"/>
      <c r="AVB262"/>
      <c r="AVC262"/>
      <c r="AVD262"/>
      <c r="AVE262"/>
      <c r="AVF262"/>
      <c r="AVG262"/>
      <c r="AVH262"/>
      <c r="AVI262"/>
      <c r="AVJ262"/>
      <c r="AVK262"/>
      <c r="AVL262"/>
      <c r="AVM262"/>
      <c r="AVN262"/>
      <c r="AVO262"/>
      <c r="AVP262"/>
      <c r="AVQ262"/>
      <c r="AVR262"/>
      <c r="AVS262"/>
      <c r="AVT262"/>
      <c r="AVU262"/>
      <c r="AVV262"/>
      <c r="AVW262"/>
      <c r="AVX262"/>
      <c r="AVY262"/>
      <c r="AVZ262"/>
      <c r="AWA262"/>
      <c r="AWB262"/>
      <c r="AWC262"/>
      <c r="AWD262"/>
      <c r="AWE262"/>
      <c r="AWF262"/>
      <c r="AWG262"/>
      <c r="AWH262"/>
      <c r="AWI262"/>
      <c r="AWJ262"/>
      <c r="AWK262"/>
      <c r="AWL262"/>
      <c r="AWM262"/>
      <c r="AWN262"/>
      <c r="AWO262"/>
      <c r="AWP262"/>
      <c r="AWQ262"/>
      <c r="AWR262"/>
      <c r="AWS262"/>
      <c r="AWT262"/>
      <c r="AWU262"/>
      <c r="AWV262"/>
      <c r="AWW262"/>
      <c r="AWX262"/>
      <c r="AWY262"/>
      <c r="AWZ262"/>
      <c r="AXA262"/>
      <c r="AXB262"/>
      <c r="AXC262"/>
      <c r="AXD262"/>
      <c r="AXE262"/>
      <c r="AXF262"/>
      <c r="AXG262"/>
      <c r="AXH262"/>
      <c r="AXI262"/>
      <c r="AXJ262"/>
      <c r="AXK262"/>
      <c r="AXL262"/>
      <c r="AXM262"/>
      <c r="AXN262"/>
      <c r="AXO262"/>
      <c r="AXP262"/>
      <c r="AXQ262"/>
      <c r="AXR262"/>
      <c r="AXS262"/>
      <c r="AXT262"/>
      <c r="AXU262"/>
      <c r="AXV262"/>
      <c r="AXW262"/>
      <c r="AXX262"/>
      <c r="AXY262"/>
      <c r="AXZ262"/>
      <c r="AYA262"/>
      <c r="AYB262"/>
      <c r="AYC262"/>
      <c r="AYD262"/>
      <c r="AYE262"/>
      <c r="AYF262"/>
      <c r="AYG262"/>
      <c r="AYH262"/>
      <c r="AYI262"/>
      <c r="AYJ262"/>
      <c r="AYK262"/>
      <c r="AYL262"/>
      <c r="AYM262"/>
      <c r="AYN262"/>
      <c r="AYO262"/>
      <c r="AYP262"/>
      <c r="AYQ262"/>
      <c r="AYR262"/>
      <c r="AYS262"/>
      <c r="AYT262"/>
      <c r="AYU262"/>
      <c r="AYV262"/>
      <c r="AYW262"/>
      <c r="AYX262"/>
      <c r="AYY262"/>
      <c r="AYZ262"/>
      <c r="AZA262"/>
      <c r="AZB262"/>
      <c r="AZC262"/>
      <c r="AZD262"/>
      <c r="AZE262"/>
      <c r="AZF262"/>
      <c r="AZG262"/>
      <c r="AZH262"/>
      <c r="AZI262"/>
      <c r="AZJ262"/>
      <c r="AZK262"/>
      <c r="AZL262"/>
      <c r="AZM262"/>
      <c r="AZN262"/>
      <c r="AZO262"/>
      <c r="AZP262"/>
      <c r="AZQ262"/>
      <c r="AZR262"/>
      <c r="AZS262"/>
      <c r="AZT262"/>
      <c r="AZU262"/>
      <c r="AZV262"/>
      <c r="AZW262"/>
      <c r="AZX262"/>
      <c r="AZY262"/>
      <c r="AZZ262"/>
      <c r="BAA262"/>
      <c r="BAB262"/>
      <c r="BAC262"/>
      <c r="BAD262"/>
      <c r="BAE262"/>
      <c r="BAF262"/>
      <c r="BAG262"/>
      <c r="BAH262"/>
      <c r="BAI262"/>
      <c r="BAJ262"/>
      <c r="BAK262"/>
      <c r="BAL262"/>
      <c r="BAM262"/>
      <c r="BAN262"/>
      <c r="BAO262"/>
      <c r="BAP262"/>
      <c r="BAQ262"/>
      <c r="BAR262"/>
      <c r="BAS262"/>
      <c r="BAT262"/>
      <c r="BAU262"/>
      <c r="BAV262"/>
      <c r="BAW262"/>
      <c r="BAX262"/>
      <c r="BAY262"/>
      <c r="BAZ262"/>
      <c r="BBA262"/>
      <c r="BBB262"/>
      <c r="BBC262"/>
      <c r="BBD262"/>
      <c r="BBE262"/>
      <c r="BBF262"/>
      <c r="BBG262"/>
      <c r="BBH262"/>
      <c r="BBI262"/>
      <c r="BBJ262"/>
      <c r="BBK262"/>
      <c r="BBL262"/>
      <c r="BBM262"/>
      <c r="BBN262"/>
      <c r="BBO262"/>
      <c r="BBP262"/>
      <c r="BBQ262"/>
      <c r="BBR262"/>
      <c r="BBS262"/>
      <c r="BBT262"/>
      <c r="BBU262"/>
      <c r="BBV262"/>
      <c r="BBW262"/>
      <c r="BBX262"/>
      <c r="BBY262"/>
      <c r="BBZ262"/>
      <c r="BCA262"/>
      <c r="BCB262"/>
      <c r="BCC262"/>
      <c r="BCD262"/>
      <c r="BCE262"/>
      <c r="BCF262"/>
      <c r="BCG262"/>
      <c r="BCH262"/>
      <c r="BCI262"/>
      <c r="BCJ262"/>
      <c r="BCK262"/>
      <c r="BCL262"/>
      <c r="BCM262"/>
      <c r="BCN262"/>
      <c r="BCO262"/>
      <c r="BCP262"/>
      <c r="BCQ262"/>
      <c r="BCR262"/>
      <c r="BCS262"/>
      <c r="BCT262"/>
      <c r="BCU262"/>
      <c r="BCV262"/>
      <c r="BCW262"/>
      <c r="BCX262"/>
      <c r="BCY262"/>
      <c r="BCZ262"/>
      <c r="BDA262"/>
      <c r="BDB262"/>
      <c r="BDC262"/>
      <c r="BDD262"/>
      <c r="BDE262"/>
      <c r="BDF262"/>
      <c r="BDG262"/>
      <c r="BDH262"/>
      <c r="BDI262"/>
      <c r="BDJ262"/>
      <c r="BDK262"/>
      <c r="BDL262"/>
      <c r="BDM262"/>
      <c r="BDN262"/>
      <c r="BDO262"/>
      <c r="BDP262"/>
      <c r="BDQ262"/>
      <c r="BDR262"/>
      <c r="BDS262"/>
      <c r="BDT262"/>
      <c r="BDU262"/>
    </row>
    <row r="263" spans="2:1477" s="69" customFormat="1">
      <c r="B263" s="158" t="s">
        <v>7</v>
      </c>
      <c r="C263" s="158" t="s">
        <v>551</v>
      </c>
      <c r="D263" s="158" t="s">
        <v>552</v>
      </c>
      <c r="E263" s="194">
        <v>44393</v>
      </c>
      <c r="F263" s="158" t="s">
        <v>825</v>
      </c>
      <c r="G263" s="158" t="s">
        <v>829</v>
      </c>
      <c r="H263" s="195">
        <v>1</v>
      </c>
      <c r="I263" s="132">
        <v>0</v>
      </c>
      <c r="J263" s="132">
        <v>551</v>
      </c>
      <c r="K263" s="132">
        <v>887</v>
      </c>
      <c r="L263" s="132">
        <v>877</v>
      </c>
      <c r="M263" s="192">
        <f t="shared" si="108"/>
        <v>1.0453720508166968</v>
      </c>
      <c r="N263" s="69">
        <f t="shared" si="109"/>
        <v>1</v>
      </c>
      <c r="O263" s="132">
        <v>10</v>
      </c>
      <c r="P263" s="132">
        <v>0</v>
      </c>
      <c r="Q263" s="132">
        <v>0</v>
      </c>
      <c r="R263" s="132">
        <v>301</v>
      </c>
      <c r="S263" s="132">
        <v>35</v>
      </c>
      <c r="T263" s="191">
        <v>5495495</v>
      </c>
      <c r="U263" s="191">
        <v>61300</v>
      </c>
      <c r="V263" s="191">
        <v>5434195</v>
      </c>
      <c r="W263" s="191">
        <v>5495495</v>
      </c>
      <c r="X263" s="191">
        <v>5449321</v>
      </c>
      <c r="Y263" s="191">
        <v>0</v>
      </c>
      <c r="Z263" s="191">
        <v>0</v>
      </c>
      <c r="AA263" s="191">
        <v>0</v>
      </c>
      <c r="AB263" s="191">
        <v>5449321</v>
      </c>
      <c r="AC263" s="191">
        <v>5449321</v>
      </c>
      <c r="AD263" s="192">
        <f t="shared" si="110"/>
        <v>1.0027834849503929</v>
      </c>
      <c r="AE263" s="132">
        <f t="shared" si="111"/>
        <v>1</v>
      </c>
      <c r="AF263" s="191">
        <v>0</v>
      </c>
      <c r="AG263" s="191">
        <v>0</v>
      </c>
      <c r="AH263" s="132">
        <v>214</v>
      </c>
      <c r="AI263" s="132">
        <v>87</v>
      </c>
      <c r="AJ263" s="132">
        <v>0</v>
      </c>
      <c r="AK263" s="132">
        <v>35</v>
      </c>
      <c r="AL263" s="80">
        <v>3783</v>
      </c>
      <c r="AM263" s="80">
        <v>0</v>
      </c>
      <c r="AN263" s="132">
        <v>0</v>
      </c>
      <c r="AO263" s="132">
        <v>0</v>
      </c>
      <c r="AP263" s="80">
        <v>20320</v>
      </c>
      <c r="AQ263" s="80">
        <v>0</v>
      </c>
      <c r="AR263" s="132">
        <v>0</v>
      </c>
      <c r="AS263" s="132">
        <v>0</v>
      </c>
      <c r="AT263" s="80">
        <v>0</v>
      </c>
      <c r="AU263" s="80">
        <v>0</v>
      </c>
      <c r="AV263" s="132">
        <v>0</v>
      </c>
      <c r="AW263" s="132">
        <v>0</v>
      </c>
      <c r="AX263" s="80">
        <v>0</v>
      </c>
      <c r="AY263" s="80">
        <v>0</v>
      </c>
      <c r="AZ263" s="132">
        <v>0</v>
      </c>
      <c r="BA263" s="132">
        <v>0</v>
      </c>
      <c r="BB263" s="80">
        <v>0</v>
      </c>
      <c r="BC263" s="80">
        <v>0</v>
      </c>
      <c r="BD263" s="132">
        <v>0</v>
      </c>
      <c r="BE263" s="132">
        <v>0</v>
      </c>
      <c r="BF263" s="80">
        <v>0</v>
      </c>
      <c r="BG263" s="80">
        <v>0</v>
      </c>
      <c r="BH263" s="132">
        <v>0</v>
      </c>
      <c r="BI263" s="132">
        <v>0</v>
      </c>
      <c r="BJ263" s="80">
        <v>9022</v>
      </c>
      <c r="BK263" s="80">
        <v>0</v>
      </c>
      <c r="BL263" s="132">
        <v>0</v>
      </c>
      <c r="BM263" s="132">
        <v>0</v>
      </c>
      <c r="BN263" s="80">
        <v>0</v>
      </c>
      <c r="BO263" s="80">
        <v>0</v>
      </c>
      <c r="BP263" s="132">
        <v>0</v>
      </c>
      <c r="BQ263" s="132">
        <v>0</v>
      </c>
      <c r="BR263" s="80">
        <v>0</v>
      </c>
      <c r="BS263" s="80">
        <v>0</v>
      </c>
      <c r="BT263" s="132">
        <v>0</v>
      </c>
      <c r="BU263" s="132">
        <v>0</v>
      </c>
      <c r="BV263" s="80">
        <v>0</v>
      </c>
      <c r="BW263" s="80">
        <v>0</v>
      </c>
      <c r="BX263" s="132">
        <v>0</v>
      </c>
      <c r="BY263" s="132">
        <v>0</v>
      </c>
      <c r="BZ263" s="80">
        <v>0</v>
      </c>
      <c r="CA263" s="80">
        <v>0</v>
      </c>
      <c r="CB263" s="132">
        <v>0</v>
      </c>
      <c r="CC263" s="132">
        <v>0</v>
      </c>
      <c r="CD263" s="80">
        <v>0</v>
      </c>
      <c r="CE263" s="80">
        <v>0</v>
      </c>
      <c r="CF263" s="132">
        <v>0</v>
      </c>
      <c r="CG263" s="132">
        <v>0</v>
      </c>
      <c r="CH263" s="80">
        <v>0</v>
      </c>
      <c r="CI263" s="80">
        <v>0</v>
      </c>
      <c r="CJ263" s="132">
        <v>0</v>
      </c>
      <c r="CK263" s="132">
        <v>35</v>
      </c>
      <c r="CL263" s="80">
        <v>33126</v>
      </c>
      <c r="CM263" s="80">
        <v>0</v>
      </c>
      <c r="CN263" s="158" t="s">
        <v>604</v>
      </c>
      <c r="CO263" s="158" t="s">
        <v>605</v>
      </c>
      <c r="CP263" s="158" t="s">
        <v>570</v>
      </c>
      <c r="CQ263" s="158" t="s">
        <v>570</v>
      </c>
      <c r="CR263" s="158" t="s">
        <v>570</v>
      </c>
      <c r="CS263" s="158" t="s">
        <v>570</v>
      </c>
      <c r="CT263" s="194">
        <v>45366</v>
      </c>
      <c r="CU263" s="158" t="s">
        <v>823</v>
      </c>
      <c r="CV263" s="158" t="s">
        <v>824</v>
      </c>
      <c r="CW263" s="194" t="s">
        <v>168</v>
      </c>
      <c r="CX263" s="194">
        <v>45329</v>
      </c>
      <c r="CY263" s="158" t="s">
        <v>823</v>
      </c>
      <c r="CZ263" s="158" t="s">
        <v>824</v>
      </c>
      <c r="DA263" s="158" t="s">
        <v>893</v>
      </c>
      <c r="DB263" s="200">
        <v>6335420.3499999996</v>
      </c>
      <c r="DC263" s="158" t="s">
        <v>808</v>
      </c>
      <c r="DD263" s="67" t="s">
        <v>809</v>
      </c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  <c r="AYA263"/>
      <c r="AYB263"/>
      <c r="AYC263"/>
      <c r="AYD263"/>
      <c r="AYE263"/>
      <c r="AYF263"/>
      <c r="AYG263"/>
      <c r="AYH263"/>
      <c r="AYI263"/>
      <c r="AYJ263"/>
      <c r="AYK263"/>
      <c r="AYL263"/>
      <c r="AYM263"/>
      <c r="AYN263"/>
      <c r="AYO263"/>
      <c r="AYP263"/>
      <c r="AYQ263"/>
      <c r="AYR263"/>
      <c r="AYS263"/>
      <c r="AYT263"/>
      <c r="AYU263"/>
      <c r="AYV263"/>
      <c r="AYW263"/>
      <c r="AYX263"/>
      <c r="AYY263"/>
      <c r="AYZ263"/>
      <c r="AZA263"/>
      <c r="AZB263"/>
      <c r="AZC263"/>
      <c r="AZD263"/>
      <c r="AZE263"/>
      <c r="AZF263"/>
      <c r="AZG263"/>
      <c r="AZH263"/>
      <c r="AZI263"/>
      <c r="AZJ263"/>
      <c r="AZK263"/>
      <c r="AZL263"/>
      <c r="AZM263"/>
      <c r="AZN263"/>
      <c r="AZO263"/>
      <c r="AZP263"/>
      <c r="AZQ263"/>
      <c r="AZR263"/>
      <c r="AZS263"/>
      <c r="AZT263"/>
      <c r="AZU263"/>
      <c r="AZV263"/>
      <c r="AZW263"/>
      <c r="AZX263"/>
      <c r="AZY263"/>
      <c r="AZZ263"/>
      <c r="BAA263"/>
      <c r="BAB263"/>
      <c r="BAC263"/>
      <c r="BAD263"/>
      <c r="BAE263"/>
      <c r="BAF263"/>
      <c r="BAG263"/>
      <c r="BAH263"/>
      <c r="BAI263"/>
      <c r="BAJ263"/>
      <c r="BAK263"/>
      <c r="BAL263"/>
      <c r="BAM263"/>
      <c r="BAN263"/>
      <c r="BAO263"/>
      <c r="BAP263"/>
      <c r="BAQ263"/>
      <c r="BAR263"/>
      <c r="BAS263"/>
      <c r="BAT263"/>
      <c r="BAU263"/>
      <c r="BAV263"/>
      <c r="BAW263"/>
      <c r="BAX263"/>
      <c r="BAY263"/>
      <c r="BAZ263"/>
      <c r="BBA263"/>
      <c r="BBB263"/>
      <c r="BBC263"/>
      <c r="BBD263"/>
      <c r="BBE263"/>
      <c r="BBF263"/>
      <c r="BBG263"/>
      <c r="BBH263"/>
      <c r="BBI263"/>
      <c r="BBJ263"/>
      <c r="BBK263"/>
      <c r="BBL263"/>
      <c r="BBM263"/>
      <c r="BBN263"/>
      <c r="BBO263"/>
      <c r="BBP263"/>
      <c r="BBQ263"/>
      <c r="BBR263"/>
      <c r="BBS263"/>
      <c r="BBT263"/>
      <c r="BBU263"/>
      <c r="BBV263"/>
      <c r="BBW263"/>
      <c r="BBX263"/>
      <c r="BBY263"/>
      <c r="BBZ263"/>
      <c r="BCA263"/>
      <c r="BCB263"/>
      <c r="BCC263"/>
      <c r="BCD263"/>
      <c r="BCE263"/>
      <c r="BCF263"/>
      <c r="BCG263"/>
      <c r="BCH263"/>
      <c r="BCI263"/>
      <c r="BCJ263"/>
      <c r="BCK263"/>
      <c r="BCL263"/>
      <c r="BCM263"/>
      <c r="BCN263"/>
      <c r="BCO263"/>
      <c r="BCP263"/>
      <c r="BCQ263"/>
      <c r="BCR263"/>
      <c r="BCS263"/>
      <c r="BCT263"/>
      <c r="BCU263"/>
      <c r="BCV263"/>
      <c r="BCW263"/>
      <c r="BCX263"/>
      <c r="BCY263"/>
      <c r="BCZ263"/>
      <c r="BDA263"/>
      <c r="BDB263"/>
      <c r="BDC263"/>
      <c r="BDD263"/>
      <c r="BDE263"/>
      <c r="BDF263"/>
      <c r="BDG263"/>
      <c r="BDH263"/>
      <c r="BDI263"/>
      <c r="BDJ263"/>
      <c r="BDK263"/>
      <c r="BDL263"/>
      <c r="BDM263"/>
      <c r="BDN263"/>
      <c r="BDO263"/>
      <c r="BDP263"/>
      <c r="BDQ263"/>
      <c r="BDR263"/>
      <c r="BDS263"/>
      <c r="BDT263"/>
      <c r="BDU263"/>
    </row>
    <row r="264" spans="2:1477" s="69" customFormat="1">
      <c r="B264" s="158" t="s">
        <v>7</v>
      </c>
      <c r="C264" s="158" t="s">
        <v>443</v>
      </c>
      <c r="D264" s="158" t="s">
        <v>444</v>
      </c>
      <c r="E264" s="194">
        <v>44327</v>
      </c>
      <c r="F264" s="158" t="s">
        <v>821</v>
      </c>
      <c r="G264" s="158" t="s">
        <v>822</v>
      </c>
      <c r="H264" s="195">
        <v>1</v>
      </c>
      <c r="I264" s="132">
        <v>1</v>
      </c>
      <c r="J264" s="132">
        <v>461</v>
      </c>
      <c r="K264" s="132">
        <v>714</v>
      </c>
      <c r="L264" s="132">
        <v>714</v>
      </c>
      <c r="M264" s="192">
        <f t="shared" si="108"/>
        <v>1.1800433839479392</v>
      </c>
      <c r="N264" s="69">
        <f t="shared" si="109"/>
        <v>1</v>
      </c>
      <c r="O264" s="132">
        <v>0</v>
      </c>
      <c r="P264" s="132">
        <v>0</v>
      </c>
      <c r="Q264" s="132">
        <v>0</v>
      </c>
      <c r="R264" s="132">
        <v>245</v>
      </c>
      <c r="S264" s="132">
        <v>8</v>
      </c>
      <c r="T264" s="191">
        <v>3696363</v>
      </c>
      <c r="U264" s="191">
        <v>50000</v>
      </c>
      <c r="V264" s="191">
        <v>3646363</v>
      </c>
      <c r="W264" s="191">
        <v>3796363</v>
      </c>
      <c r="X264" s="191">
        <v>3750537</v>
      </c>
      <c r="Y264" s="191">
        <v>0</v>
      </c>
      <c r="Z264" s="191">
        <v>0</v>
      </c>
      <c r="AA264" s="191">
        <v>0</v>
      </c>
      <c r="AB264" s="191">
        <v>3750537</v>
      </c>
      <c r="AC264" s="191">
        <v>3751060</v>
      </c>
      <c r="AD264" s="192">
        <f t="shared" si="110"/>
        <v>1.0287127200446033</v>
      </c>
      <c r="AE264" s="132">
        <f t="shared" si="111"/>
        <v>1</v>
      </c>
      <c r="AF264" s="191">
        <v>46856</v>
      </c>
      <c r="AG264" s="191">
        <v>100000</v>
      </c>
      <c r="AH264" s="132">
        <v>101</v>
      </c>
      <c r="AI264" s="132">
        <v>69</v>
      </c>
      <c r="AJ264" s="132">
        <v>0</v>
      </c>
      <c r="AK264" s="132">
        <v>0</v>
      </c>
      <c r="AL264" s="80">
        <v>39569</v>
      </c>
      <c r="AM264" s="80">
        <v>0</v>
      </c>
      <c r="AN264" s="132">
        <v>54</v>
      </c>
      <c r="AO264" s="132">
        <v>8</v>
      </c>
      <c r="AP264" s="80">
        <v>54437</v>
      </c>
      <c r="AQ264" s="80">
        <v>0</v>
      </c>
      <c r="AR264" s="132">
        <v>0</v>
      </c>
      <c r="AS264" s="132">
        <v>0</v>
      </c>
      <c r="AT264" s="80">
        <v>0</v>
      </c>
      <c r="AU264" s="80">
        <v>0</v>
      </c>
      <c r="AV264" s="132">
        <v>0</v>
      </c>
      <c r="AW264" s="132">
        <v>0</v>
      </c>
      <c r="AX264" s="80">
        <v>0</v>
      </c>
      <c r="AY264" s="80">
        <v>0</v>
      </c>
      <c r="AZ264" s="132">
        <v>0</v>
      </c>
      <c r="BA264" s="132">
        <v>0</v>
      </c>
      <c r="BB264" s="80">
        <v>0</v>
      </c>
      <c r="BC264" s="80">
        <v>0</v>
      </c>
      <c r="BD264" s="132">
        <v>0</v>
      </c>
      <c r="BE264" s="132">
        <v>0</v>
      </c>
      <c r="BF264" s="80">
        <v>0</v>
      </c>
      <c r="BG264" s="80">
        <v>0</v>
      </c>
      <c r="BH264" s="132">
        <v>0</v>
      </c>
      <c r="BI264" s="132">
        <v>0</v>
      </c>
      <c r="BJ264" s="80">
        <v>0</v>
      </c>
      <c r="BK264" s="80">
        <v>0</v>
      </c>
      <c r="BL264" s="132">
        <v>0</v>
      </c>
      <c r="BM264" s="132">
        <v>0</v>
      </c>
      <c r="BN264" s="80">
        <v>0</v>
      </c>
      <c r="BO264" s="80">
        <v>0</v>
      </c>
      <c r="BP264" s="132">
        <v>85</v>
      </c>
      <c r="BQ264" s="132">
        <v>0</v>
      </c>
      <c r="BR264" s="80">
        <v>17353</v>
      </c>
      <c r="BS264" s="80">
        <v>0</v>
      </c>
      <c r="BT264" s="132">
        <v>0</v>
      </c>
      <c r="BU264" s="132">
        <v>0</v>
      </c>
      <c r="BV264" s="80">
        <v>0</v>
      </c>
      <c r="BW264" s="80">
        <v>0</v>
      </c>
      <c r="BX264" s="132">
        <v>0</v>
      </c>
      <c r="BY264" s="132">
        <v>0</v>
      </c>
      <c r="BZ264" s="80">
        <v>0</v>
      </c>
      <c r="CA264" s="80">
        <v>0</v>
      </c>
      <c r="CB264" s="132">
        <v>0</v>
      </c>
      <c r="CC264" s="132">
        <v>0</v>
      </c>
      <c r="CD264" s="80">
        <v>0</v>
      </c>
      <c r="CE264" s="80">
        <v>0</v>
      </c>
      <c r="CF264" s="132">
        <v>0</v>
      </c>
      <c r="CG264" s="132">
        <v>0</v>
      </c>
      <c r="CH264" s="80">
        <v>0</v>
      </c>
      <c r="CI264" s="80">
        <v>0</v>
      </c>
      <c r="CJ264" s="132">
        <v>139</v>
      </c>
      <c r="CK264" s="132">
        <v>8</v>
      </c>
      <c r="CL264" s="80">
        <v>111359</v>
      </c>
      <c r="CM264" s="80">
        <v>0</v>
      </c>
      <c r="CN264" s="158" t="s">
        <v>810</v>
      </c>
      <c r="CO264" s="158" t="s">
        <v>811</v>
      </c>
      <c r="CP264" s="158" t="s">
        <v>570</v>
      </c>
      <c r="CQ264" s="158" t="s">
        <v>570</v>
      </c>
      <c r="CR264" s="158" t="s">
        <v>570</v>
      </c>
      <c r="CS264" s="158" t="s">
        <v>570</v>
      </c>
      <c r="CT264" s="194">
        <v>45310</v>
      </c>
      <c r="CU264" s="158" t="s">
        <v>823</v>
      </c>
      <c r="CV264" s="158" t="s">
        <v>824</v>
      </c>
      <c r="CW264" s="194" t="s">
        <v>168</v>
      </c>
      <c r="CX264" s="194">
        <v>45223</v>
      </c>
      <c r="CY264" s="158" t="s">
        <v>828</v>
      </c>
      <c r="CZ264" s="158" t="s">
        <v>824</v>
      </c>
      <c r="DA264" s="158" t="s">
        <v>893</v>
      </c>
      <c r="DB264" s="200">
        <v>3759343.91</v>
      </c>
      <c r="DC264" s="158"/>
      <c r="DD264" s="67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  <c r="AWT264"/>
      <c r="AWU264"/>
      <c r="AWV264"/>
      <c r="AWW264"/>
      <c r="AWX264"/>
      <c r="AWY264"/>
      <c r="AWZ264"/>
      <c r="AXA264"/>
      <c r="AXB264"/>
      <c r="AXC264"/>
      <c r="AXD264"/>
      <c r="AXE264"/>
      <c r="AXF264"/>
      <c r="AXG264"/>
      <c r="AXH264"/>
      <c r="AXI264"/>
      <c r="AXJ264"/>
      <c r="AXK264"/>
      <c r="AXL264"/>
      <c r="AXM264"/>
      <c r="AXN264"/>
      <c r="AXO264"/>
      <c r="AXP264"/>
      <c r="AXQ264"/>
      <c r="AXR264"/>
      <c r="AXS264"/>
      <c r="AXT264"/>
      <c r="AXU264"/>
      <c r="AXV264"/>
      <c r="AXW264"/>
      <c r="AXX264"/>
      <c r="AXY264"/>
      <c r="AXZ264"/>
      <c r="AYA264"/>
      <c r="AYB264"/>
      <c r="AYC264"/>
      <c r="AYD264"/>
      <c r="AYE264"/>
      <c r="AYF264"/>
      <c r="AYG264"/>
      <c r="AYH264"/>
      <c r="AYI264"/>
      <c r="AYJ264"/>
      <c r="AYK264"/>
      <c r="AYL264"/>
      <c r="AYM264"/>
      <c r="AYN264"/>
      <c r="AYO264"/>
      <c r="AYP264"/>
      <c r="AYQ264"/>
      <c r="AYR264"/>
      <c r="AYS264"/>
      <c r="AYT264"/>
      <c r="AYU264"/>
      <c r="AYV264"/>
      <c r="AYW264"/>
      <c r="AYX264"/>
      <c r="AYY264"/>
      <c r="AYZ264"/>
      <c r="AZA264"/>
      <c r="AZB264"/>
      <c r="AZC264"/>
      <c r="AZD264"/>
      <c r="AZE264"/>
      <c r="AZF264"/>
      <c r="AZG264"/>
      <c r="AZH264"/>
      <c r="AZI264"/>
      <c r="AZJ264"/>
      <c r="AZK264"/>
      <c r="AZL264"/>
      <c r="AZM264"/>
      <c r="AZN264"/>
      <c r="AZO264"/>
      <c r="AZP264"/>
      <c r="AZQ264"/>
      <c r="AZR264"/>
      <c r="AZS264"/>
      <c r="AZT264"/>
      <c r="AZU264"/>
      <c r="AZV264"/>
      <c r="AZW264"/>
      <c r="AZX264"/>
      <c r="AZY264"/>
      <c r="AZZ264"/>
      <c r="BAA264"/>
      <c r="BAB264"/>
      <c r="BAC264"/>
      <c r="BAD264"/>
      <c r="BAE264"/>
      <c r="BAF264"/>
      <c r="BAG264"/>
      <c r="BAH264"/>
      <c r="BAI264"/>
      <c r="BAJ264"/>
      <c r="BAK264"/>
      <c r="BAL264"/>
      <c r="BAM264"/>
      <c r="BAN264"/>
      <c r="BAO264"/>
      <c r="BAP264"/>
      <c r="BAQ264"/>
      <c r="BAR264"/>
      <c r="BAS264"/>
      <c r="BAT264"/>
      <c r="BAU264"/>
      <c r="BAV264"/>
      <c r="BAW264"/>
      <c r="BAX264"/>
      <c r="BAY264"/>
      <c r="BAZ264"/>
      <c r="BBA264"/>
      <c r="BBB264"/>
      <c r="BBC264"/>
      <c r="BBD264"/>
      <c r="BBE264"/>
      <c r="BBF264"/>
      <c r="BBG264"/>
      <c r="BBH264"/>
      <c r="BBI264"/>
      <c r="BBJ264"/>
      <c r="BBK264"/>
      <c r="BBL264"/>
      <c r="BBM264"/>
      <c r="BBN264"/>
      <c r="BBO264"/>
      <c r="BBP264"/>
      <c r="BBQ264"/>
      <c r="BBR264"/>
      <c r="BBS264"/>
      <c r="BBT264"/>
      <c r="BBU264"/>
      <c r="BBV264"/>
      <c r="BBW264"/>
      <c r="BBX264"/>
      <c r="BBY264"/>
      <c r="BBZ264"/>
      <c r="BCA264"/>
      <c r="BCB264"/>
      <c r="BCC264"/>
      <c r="BCD264"/>
      <c r="BCE264"/>
      <c r="BCF264"/>
      <c r="BCG264"/>
      <c r="BCH264"/>
      <c r="BCI264"/>
      <c r="BCJ264"/>
      <c r="BCK264"/>
      <c r="BCL264"/>
      <c r="BCM264"/>
      <c r="BCN264"/>
      <c r="BCO264"/>
      <c r="BCP264"/>
      <c r="BCQ264"/>
      <c r="BCR264"/>
      <c r="BCS264"/>
      <c r="BCT264"/>
      <c r="BCU264"/>
      <c r="BCV264"/>
      <c r="BCW264"/>
      <c r="BCX264"/>
      <c r="BCY264"/>
      <c r="BCZ264"/>
      <c r="BDA264"/>
      <c r="BDB264"/>
      <c r="BDC264"/>
      <c r="BDD264"/>
      <c r="BDE264"/>
      <c r="BDF264"/>
      <c r="BDG264"/>
      <c r="BDH264"/>
      <c r="BDI264"/>
      <c r="BDJ264"/>
      <c r="BDK264"/>
      <c r="BDL264"/>
      <c r="BDM264"/>
      <c r="BDN264"/>
      <c r="BDO264"/>
      <c r="BDP264"/>
      <c r="BDQ264"/>
      <c r="BDR264"/>
      <c r="BDS264"/>
      <c r="BDT264"/>
      <c r="BDU264"/>
    </row>
    <row r="265" spans="2:1477" s="69" customFormat="1">
      <c r="B265" s="158" t="s">
        <v>7</v>
      </c>
      <c r="C265" s="158" t="s">
        <v>445</v>
      </c>
      <c r="D265" s="158" t="s">
        <v>446</v>
      </c>
      <c r="E265" s="194">
        <v>44453</v>
      </c>
      <c r="F265" s="158" t="s">
        <v>825</v>
      </c>
      <c r="G265" s="158" t="s">
        <v>829</v>
      </c>
      <c r="H265" s="195">
        <v>2</v>
      </c>
      <c r="I265" s="132">
        <v>6</v>
      </c>
      <c r="J265" s="132">
        <v>350</v>
      </c>
      <c r="K265" s="132">
        <v>617</v>
      </c>
      <c r="L265" s="132">
        <v>614</v>
      </c>
      <c r="M265" s="192">
        <f t="shared" si="108"/>
        <v>1.1057142857142856</v>
      </c>
      <c r="N265" s="69">
        <f t="shared" si="109"/>
        <v>1</v>
      </c>
      <c r="O265" s="132">
        <v>3</v>
      </c>
      <c r="P265" s="132">
        <v>0</v>
      </c>
      <c r="Q265" s="132">
        <v>0</v>
      </c>
      <c r="R265" s="132">
        <v>208</v>
      </c>
      <c r="S265" s="132">
        <v>59</v>
      </c>
      <c r="T265" s="191">
        <v>13350942</v>
      </c>
      <c r="U265" s="191">
        <v>121421</v>
      </c>
      <c r="V265" s="191">
        <v>13229522</v>
      </c>
      <c r="W265" s="191">
        <v>13774510</v>
      </c>
      <c r="X265" s="191">
        <v>13575224</v>
      </c>
      <c r="Y265" s="191">
        <v>0</v>
      </c>
      <c r="Z265" s="191">
        <v>0</v>
      </c>
      <c r="AA265" s="191">
        <v>0</v>
      </c>
      <c r="AB265" s="191">
        <v>13575224</v>
      </c>
      <c r="AC265" s="191">
        <v>13523826</v>
      </c>
      <c r="AD265" s="192">
        <f t="shared" si="110"/>
        <v>1.0222460040506376</v>
      </c>
      <c r="AE265" s="132">
        <f t="shared" si="111"/>
        <v>1</v>
      </c>
      <c r="AF265" s="191">
        <v>353962</v>
      </c>
      <c r="AG265" s="191">
        <v>423568</v>
      </c>
      <c r="AH265" s="132">
        <v>176</v>
      </c>
      <c r="AI265" s="132">
        <v>51</v>
      </c>
      <c r="AJ265" s="132">
        <v>0</v>
      </c>
      <c r="AK265" s="132">
        <v>0</v>
      </c>
      <c r="AL265" s="80">
        <v>5500</v>
      </c>
      <c r="AM265" s="80">
        <v>0</v>
      </c>
      <c r="AN265" s="132">
        <v>0</v>
      </c>
      <c r="AO265" s="132">
        <v>0</v>
      </c>
      <c r="AP265" s="80">
        <v>24055</v>
      </c>
      <c r="AQ265" s="80">
        <v>0</v>
      </c>
      <c r="AR265" s="132">
        <v>0</v>
      </c>
      <c r="AS265" s="132">
        <v>0</v>
      </c>
      <c r="AT265" s="80">
        <v>0</v>
      </c>
      <c r="AU265" s="80">
        <v>0</v>
      </c>
      <c r="AV265" s="132">
        <v>0</v>
      </c>
      <c r="AW265" s="132">
        <v>0</v>
      </c>
      <c r="AX265" s="80">
        <v>0</v>
      </c>
      <c r="AY265" s="80">
        <v>0</v>
      </c>
      <c r="AZ265" s="132">
        <v>0</v>
      </c>
      <c r="BA265" s="132">
        <v>0</v>
      </c>
      <c r="BB265" s="80">
        <v>0</v>
      </c>
      <c r="BC265" s="80">
        <v>0</v>
      </c>
      <c r="BD265" s="132">
        <v>0</v>
      </c>
      <c r="BE265" s="132">
        <v>40</v>
      </c>
      <c r="BF265" s="80">
        <v>97132</v>
      </c>
      <c r="BG265" s="80">
        <v>0</v>
      </c>
      <c r="BH265" s="132">
        <v>0</v>
      </c>
      <c r="BI265" s="132">
        <v>0</v>
      </c>
      <c r="BJ265" s="80">
        <v>0</v>
      </c>
      <c r="BK265" s="80">
        <v>0</v>
      </c>
      <c r="BL265" s="132">
        <v>0</v>
      </c>
      <c r="BM265" s="132">
        <v>0</v>
      </c>
      <c r="BN265" s="80">
        <v>0</v>
      </c>
      <c r="BO265" s="80">
        <v>0</v>
      </c>
      <c r="BP265" s="132">
        <v>0</v>
      </c>
      <c r="BQ265" s="132">
        <v>19</v>
      </c>
      <c r="BR265" s="80">
        <v>405361</v>
      </c>
      <c r="BS265" s="80">
        <v>0</v>
      </c>
      <c r="BT265" s="132">
        <v>0</v>
      </c>
      <c r="BU265" s="132">
        <v>0</v>
      </c>
      <c r="BV265" s="80">
        <v>0</v>
      </c>
      <c r="BW265" s="80">
        <v>0</v>
      </c>
      <c r="BX265" s="132">
        <v>0</v>
      </c>
      <c r="BY265" s="132">
        <v>0</v>
      </c>
      <c r="BZ265" s="80">
        <v>0</v>
      </c>
      <c r="CA265" s="80">
        <v>0</v>
      </c>
      <c r="CB265" s="132">
        <v>0</v>
      </c>
      <c r="CC265" s="132">
        <v>0</v>
      </c>
      <c r="CD265" s="80">
        <v>0</v>
      </c>
      <c r="CE265" s="80">
        <v>0</v>
      </c>
      <c r="CF265" s="132">
        <v>0</v>
      </c>
      <c r="CG265" s="132">
        <v>0</v>
      </c>
      <c r="CH265" s="80">
        <v>0</v>
      </c>
      <c r="CI265" s="80">
        <v>0</v>
      </c>
      <c r="CJ265" s="132">
        <v>0</v>
      </c>
      <c r="CK265" s="132">
        <v>59</v>
      </c>
      <c r="CL265" s="80">
        <v>532048</v>
      </c>
      <c r="CM265" s="80">
        <v>0</v>
      </c>
      <c r="CN265" s="158" t="s">
        <v>735</v>
      </c>
      <c r="CO265" s="158" t="s">
        <v>736</v>
      </c>
      <c r="CP265" s="158" t="s">
        <v>570</v>
      </c>
      <c r="CQ265" s="158" t="s">
        <v>570</v>
      </c>
      <c r="CR265" s="158" t="s">
        <v>570</v>
      </c>
      <c r="CS265" s="158" t="s">
        <v>570</v>
      </c>
      <c r="CT265" s="194">
        <v>45278</v>
      </c>
      <c r="CU265" s="158" t="s">
        <v>828</v>
      </c>
      <c r="CV265" s="158" t="s">
        <v>824</v>
      </c>
      <c r="CW265" s="194" t="s">
        <v>168</v>
      </c>
      <c r="CX265" s="194">
        <v>45177</v>
      </c>
      <c r="CY265" s="158" t="s">
        <v>825</v>
      </c>
      <c r="CZ265" s="158" t="s">
        <v>824</v>
      </c>
      <c r="DA265" s="158" t="s">
        <v>893</v>
      </c>
      <c r="DB265" s="200">
        <v>12351694.57</v>
      </c>
      <c r="DC265" s="158"/>
      <c r="DD265" s="67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  <c r="AZI265"/>
      <c r="AZJ265"/>
      <c r="AZK265"/>
      <c r="AZL265"/>
      <c r="AZM265"/>
      <c r="AZN265"/>
      <c r="AZO265"/>
      <c r="AZP265"/>
      <c r="AZQ265"/>
      <c r="AZR265"/>
      <c r="AZS265"/>
      <c r="AZT265"/>
      <c r="AZU265"/>
      <c r="AZV265"/>
      <c r="AZW265"/>
      <c r="AZX265"/>
      <c r="AZY265"/>
      <c r="AZZ265"/>
      <c r="BAA265"/>
      <c r="BAB265"/>
      <c r="BAC265"/>
      <c r="BAD265"/>
      <c r="BAE265"/>
      <c r="BAF265"/>
      <c r="BAG265"/>
      <c r="BAH265"/>
      <c r="BAI265"/>
      <c r="BAJ265"/>
      <c r="BAK265"/>
      <c r="BAL265"/>
      <c r="BAM265"/>
      <c r="BAN265"/>
      <c r="BAO265"/>
      <c r="BAP265"/>
      <c r="BAQ265"/>
      <c r="BAR265"/>
      <c r="BAS265"/>
      <c r="BAT265"/>
      <c r="BAU265"/>
      <c r="BAV265"/>
      <c r="BAW265"/>
      <c r="BAX265"/>
      <c r="BAY265"/>
      <c r="BAZ265"/>
      <c r="BBA265"/>
      <c r="BBB265"/>
      <c r="BBC265"/>
      <c r="BBD265"/>
      <c r="BBE265"/>
      <c r="BBF265"/>
      <c r="BBG265"/>
      <c r="BBH265"/>
      <c r="BBI265"/>
      <c r="BBJ265"/>
      <c r="BBK265"/>
      <c r="BBL265"/>
      <c r="BBM265"/>
      <c r="BBN265"/>
      <c r="BBO265"/>
      <c r="BBP265"/>
      <c r="BBQ265"/>
      <c r="BBR265"/>
      <c r="BBS265"/>
      <c r="BBT265"/>
      <c r="BBU265"/>
      <c r="BBV265"/>
      <c r="BBW265"/>
      <c r="BBX265"/>
      <c r="BBY265"/>
      <c r="BBZ265"/>
      <c r="BCA265"/>
      <c r="BCB265"/>
      <c r="BCC265"/>
      <c r="BCD265"/>
      <c r="BCE265"/>
      <c r="BCF265"/>
      <c r="BCG265"/>
      <c r="BCH265"/>
      <c r="BCI265"/>
      <c r="BCJ265"/>
      <c r="BCK265"/>
      <c r="BCL265"/>
      <c r="BCM265"/>
      <c r="BCN265"/>
      <c r="BCO265"/>
      <c r="BCP265"/>
      <c r="BCQ265"/>
      <c r="BCR265"/>
      <c r="BCS265"/>
      <c r="BCT265"/>
      <c r="BCU265"/>
      <c r="BCV265"/>
      <c r="BCW265"/>
      <c r="BCX265"/>
      <c r="BCY265"/>
      <c r="BCZ265"/>
      <c r="BDA265"/>
      <c r="BDB265"/>
      <c r="BDC265"/>
      <c r="BDD265"/>
      <c r="BDE265"/>
      <c r="BDF265"/>
      <c r="BDG265"/>
      <c r="BDH265"/>
      <c r="BDI265"/>
      <c r="BDJ265"/>
      <c r="BDK265"/>
      <c r="BDL265"/>
      <c r="BDM265"/>
      <c r="BDN265"/>
      <c r="BDO265"/>
      <c r="BDP265"/>
      <c r="BDQ265"/>
      <c r="BDR265"/>
      <c r="BDS265"/>
      <c r="BDT265"/>
      <c r="BDU265"/>
    </row>
    <row r="266" spans="2:1477" s="69" customFormat="1">
      <c r="B266" s="158" t="s">
        <v>7</v>
      </c>
      <c r="C266" s="158" t="s">
        <v>812</v>
      </c>
      <c r="D266" s="158" t="s">
        <v>894</v>
      </c>
      <c r="E266" s="194">
        <v>44600</v>
      </c>
      <c r="F266" s="158" t="s">
        <v>823</v>
      </c>
      <c r="G266" s="158" t="s">
        <v>829</v>
      </c>
      <c r="H266" s="195">
        <v>1</v>
      </c>
      <c r="I266" s="132">
        <v>0</v>
      </c>
      <c r="J266" s="132">
        <v>192</v>
      </c>
      <c r="K266" s="132">
        <v>242</v>
      </c>
      <c r="L266" s="132">
        <v>235</v>
      </c>
      <c r="M266" s="192">
        <f t="shared" si="108"/>
        <v>0.96354166666666663</v>
      </c>
      <c r="N266" s="69">
        <f t="shared" si="109"/>
        <v>1</v>
      </c>
      <c r="O266" s="132">
        <v>7</v>
      </c>
      <c r="P266" s="132">
        <v>0</v>
      </c>
      <c r="Q266" s="132">
        <v>0</v>
      </c>
      <c r="R266" s="132">
        <v>50</v>
      </c>
      <c r="S266" s="132">
        <v>0</v>
      </c>
      <c r="T266" s="191">
        <v>5115331</v>
      </c>
      <c r="U266" s="191">
        <v>50000</v>
      </c>
      <c r="V266" s="191">
        <v>5065331</v>
      </c>
      <c r="W266" s="191">
        <v>5115331</v>
      </c>
      <c r="X266" s="191">
        <v>5070631</v>
      </c>
      <c r="Y266" s="191">
        <v>0</v>
      </c>
      <c r="Z266" s="191">
        <v>0</v>
      </c>
      <c r="AA266" s="191">
        <v>0</v>
      </c>
      <c r="AB266" s="191">
        <v>5070631</v>
      </c>
      <c r="AC266" s="191">
        <v>5070631</v>
      </c>
      <c r="AD266" s="192">
        <f t="shared" si="110"/>
        <v>1.0010463284630362</v>
      </c>
      <c r="AE266" s="132">
        <f t="shared" si="111"/>
        <v>1</v>
      </c>
      <c r="AF266" s="191">
        <v>0</v>
      </c>
      <c r="AG266" s="191">
        <v>0</v>
      </c>
      <c r="AH266" s="132">
        <v>26</v>
      </c>
      <c r="AI266" s="132">
        <v>24</v>
      </c>
      <c r="AJ266" s="132">
        <v>0</v>
      </c>
      <c r="AK266" s="132">
        <v>0</v>
      </c>
      <c r="AL266" s="80">
        <v>0</v>
      </c>
      <c r="AM266" s="80">
        <v>0</v>
      </c>
      <c r="AN266" s="132">
        <v>0</v>
      </c>
      <c r="AO266" s="132">
        <v>0</v>
      </c>
      <c r="AP266" s="80">
        <v>0</v>
      </c>
      <c r="AQ266" s="80">
        <v>0</v>
      </c>
      <c r="AR266" s="132">
        <v>0</v>
      </c>
      <c r="AS266" s="132">
        <v>0</v>
      </c>
      <c r="AT266" s="80">
        <v>0</v>
      </c>
      <c r="AU266" s="80">
        <v>0</v>
      </c>
      <c r="AV266" s="132">
        <v>0</v>
      </c>
      <c r="AW266" s="132">
        <v>0</v>
      </c>
      <c r="AX266" s="80">
        <v>0</v>
      </c>
      <c r="AY266" s="80">
        <v>0</v>
      </c>
      <c r="AZ266" s="132">
        <v>0</v>
      </c>
      <c r="BA266" s="132">
        <v>0</v>
      </c>
      <c r="BB266" s="80">
        <v>0</v>
      </c>
      <c r="BC266" s="80">
        <v>0</v>
      </c>
      <c r="BD266" s="132">
        <v>0</v>
      </c>
      <c r="BE266" s="132">
        <v>0</v>
      </c>
      <c r="BF266" s="80">
        <v>0</v>
      </c>
      <c r="BG266" s="80">
        <v>0</v>
      </c>
      <c r="BH266" s="132">
        <v>0</v>
      </c>
      <c r="BI266" s="132">
        <v>0</v>
      </c>
      <c r="BJ266" s="80">
        <v>0</v>
      </c>
      <c r="BK266" s="80">
        <v>0</v>
      </c>
      <c r="BL266" s="132">
        <v>0</v>
      </c>
      <c r="BM266" s="132">
        <v>0</v>
      </c>
      <c r="BN266" s="80">
        <v>0</v>
      </c>
      <c r="BO266" s="80">
        <v>0</v>
      </c>
      <c r="BP266" s="132">
        <v>0</v>
      </c>
      <c r="BQ266" s="132">
        <v>0</v>
      </c>
      <c r="BR266" s="80">
        <v>0</v>
      </c>
      <c r="BS266" s="80">
        <v>0</v>
      </c>
      <c r="BT266" s="132">
        <v>0</v>
      </c>
      <c r="BU266" s="132">
        <v>0</v>
      </c>
      <c r="BV266" s="80">
        <v>0</v>
      </c>
      <c r="BW266" s="80">
        <v>0</v>
      </c>
      <c r="BX266" s="132">
        <v>0</v>
      </c>
      <c r="BY266" s="132">
        <v>0</v>
      </c>
      <c r="BZ266" s="80">
        <v>0</v>
      </c>
      <c r="CA266" s="80">
        <v>0</v>
      </c>
      <c r="CB266" s="132">
        <v>0</v>
      </c>
      <c r="CC266" s="132">
        <v>0</v>
      </c>
      <c r="CD266" s="80">
        <v>0</v>
      </c>
      <c r="CE266" s="80">
        <v>0</v>
      </c>
      <c r="CF266" s="132">
        <v>0</v>
      </c>
      <c r="CG266" s="132">
        <v>0</v>
      </c>
      <c r="CH266" s="80">
        <v>0</v>
      </c>
      <c r="CI266" s="80">
        <v>0</v>
      </c>
      <c r="CJ266" s="132">
        <v>0</v>
      </c>
      <c r="CK266" s="132">
        <v>0</v>
      </c>
      <c r="CL266" s="80">
        <v>0</v>
      </c>
      <c r="CM266" s="80">
        <v>0</v>
      </c>
      <c r="CN266" s="158" t="s">
        <v>813</v>
      </c>
      <c r="CO266" s="158" t="s">
        <v>814</v>
      </c>
      <c r="CP266" s="158" t="s">
        <v>570</v>
      </c>
      <c r="CQ266" s="158" t="s">
        <v>570</v>
      </c>
      <c r="CR266" s="158" t="s">
        <v>570</v>
      </c>
      <c r="CS266" s="158" t="s">
        <v>570</v>
      </c>
      <c r="CT266" s="194">
        <v>45140</v>
      </c>
      <c r="CU266" s="158" t="s">
        <v>825</v>
      </c>
      <c r="CV266" s="158" t="s">
        <v>824</v>
      </c>
      <c r="CW266" s="194" t="s">
        <v>168</v>
      </c>
      <c r="CX266" s="194">
        <v>45092</v>
      </c>
      <c r="CY266" s="158" t="s">
        <v>821</v>
      </c>
      <c r="CZ266" s="158" t="s">
        <v>827</v>
      </c>
      <c r="DA266" s="158" t="s">
        <v>893</v>
      </c>
      <c r="DB266" s="200">
        <v>5087753.8499999996</v>
      </c>
      <c r="DC266" s="158"/>
      <c r="DD266" s="67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  <c r="AWT266"/>
      <c r="AWU266"/>
      <c r="AWV266"/>
      <c r="AWW266"/>
      <c r="AWX266"/>
      <c r="AWY266"/>
      <c r="AWZ266"/>
      <c r="AXA266"/>
      <c r="AXB266"/>
      <c r="AXC266"/>
      <c r="AXD266"/>
      <c r="AXE266"/>
      <c r="AXF266"/>
      <c r="AXG266"/>
      <c r="AXH266"/>
      <c r="AXI266"/>
      <c r="AXJ266"/>
      <c r="AXK266"/>
      <c r="AXL266"/>
      <c r="AXM266"/>
      <c r="AXN266"/>
      <c r="AXO266"/>
      <c r="AXP266"/>
      <c r="AXQ266"/>
      <c r="AXR266"/>
      <c r="AXS266"/>
      <c r="AXT266"/>
      <c r="AXU266"/>
      <c r="AXV266"/>
      <c r="AXW266"/>
      <c r="AXX266"/>
      <c r="AXY266"/>
      <c r="AXZ266"/>
      <c r="AYA266"/>
      <c r="AYB266"/>
      <c r="AYC266"/>
      <c r="AYD266"/>
      <c r="AYE266"/>
      <c r="AYF266"/>
      <c r="AYG266"/>
      <c r="AYH266"/>
      <c r="AYI266"/>
      <c r="AYJ266"/>
      <c r="AYK266"/>
      <c r="AYL266"/>
      <c r="AYM266"/>
      <c r="AYN266"/>
      <c r="AYO266"/>
      <c r="AYP266"/>
      <c r="AYQ266"/>
      <c r="AYR266"/>
      <c r="AYS266"/>
      <c r="AYT266"/>
      <c r="AYU266"/>
      <c r="AYV266"/>
      <c r="AYW266"/>
      <c r="AYX266"/>
      <c r="AYY266"/>
      <c r="AYZ266"/>
      <c r="AZA266"/>
      <c r="AZB266"/>
      <c r="AZC266"/>
      <c r="AZD266"/>
      <c r="AZE266"/>
      <c r="AZF266"/>
      <c r="AZG266"/>
      <c r="AZH266"/>
      <c r="AZI266"/>
      <c r="AZJ266"/>
      <c r="AZK266"/>
      <c r="AZL266"/>
      <c r="AZM266"/>
      <c r="AZN266"/>
      <c r="AZO266"/>
      <c r="AZP266"/>
      <c r="AZQ266"/>
      <c r="AZR266"/>
      <c r="AZS266"/>
      <c r="AZT266"/>
      <c r="AZU266"/>
      <c r="AZV266"/>
      <c r="AZW266"/>
      <c r="AZX266"/>
      <c r="AZY266"/>
      <c r="AZZ266"/>
      <c r="BAA266"/>
      <c r="BAB266"/>
      <c r="BAC266"/>
      <c r="BAD266"/>
      <c r="BAE266"/>
      <c r="BAF266"/>
      <c r="BAG266"/>
      <c r="BAH266"/>
      <c r="BAI266"/>
      <c r="BAJ266"/>
      <c r="BAK266"/>
      <c r="BAL266"/>
      <c r="BAM266"/>
      <c r="BAN266"/>
      <c r="BAO266"/>
      <c r="BAP266"/>
      <c r="BAQ266"/>
      <c r="BAR266"/>
      <c r="BAS266"/>
      <c r="BAT266"/>
      <c r="BAU266"/>
      <c r="BAV266"/>
      <c r="BAW266"/>
      <c r="BAX266"/>
      <c r="BAY266"/>
      <c r="BAZ266"/>
      <c r="BBA266"/>
      <c r="BBB266"/>
      <c r="BBC266"/>
      <c r="BBD266"/>
      <c r="BBE266"/>
      <c r="BBF266"/>
      <c r="BBG266"/>
      <c r="BBH266"/>
      <c r="BBI266"/>
      <c r="BBJ266"/>
      <c r="BBK266"/>
      <c r="BBL266"/>
      <c r="BBM266"/>
      <c r="BBN266"/>
      <c r="BBO266"/>
      <c r="BBP266"/>
      <c r="BBQ266"/>
      <c r="BBR266"/>
      <c r="BBS266"/>
      <c r="BBT266"/>
      <c r="BBU266"/>
      <c r="BBV266"/>
      <c r="BBW266"/>
      <c r="BBX266"/>
      <c r="BBY266"/>
      <c r="BBZ266"/>
      <c r="BCA266"/>
      <c r="BCB266"/>
      <c r="BCC266"/>
      <c r="BCD266"/>
      <c r="BCE266"/>
      <c r="BCF266"/>
      <c r="BCG266"/>
      <c r="BCH266"/>
      <c r="BCI266"/>
      <c r="BCJ266"/>
      <c r="BCK266"/>
      <c r="BCL266"/>
      <c r="BCM266"/>
      <c r="BCN266"/>
      <c r="BCO266"/>
      <c r="BCP266"/>
      <c r="BCQ266"/>
      <c r="BCR266"/>
      <c r="BCS266"/>
      <c r="BCT266"/>
      <c r="BCU266"/>
      <c r="BCV266"/>
      <c r="BCW266"/>
      <c r="BCX266"/>
      <c r="BCY266"/>
      <c r="BCZ266"/>
      <c r="BDA266"/>
      <c r="BDB266"/>
      <c r="BDC266"/>
      <c r="BDD266"/>
      <c r="BDE266"/>
      <c r="BDF266"/>
      <c r="BDG266"/>
      <c r="BDH266"/>
      <c r="BDI266"/>
      <c r="BDJ266"/>
      <c r="BDK266"/>
      <c r="BDL266"/>
      <c r="BDM266"/>
      <c r="BDN266"/>
      <c r="BDO266"/>
      <c r="BDP266"/>
      <c r="BDQ266"/>
      <c r="BDR266"/>
      <c r="BDS266"/>
      <c r="BDT266"/>
      <c r="BDU266"/>
    </row>
    <row r="267" spans="2:1477" s="69" customFormat="1">
      <c r="B267" s="158" t="s">
        <v>7</v>
      </c>
      <c r="C267" s="158" t="s">
        <v>447</v>
      </c>
      <c r="D267" s="158" t="s">
        <v>448</v>
      </c>
      <c r="E267" s="194">
        <v>44544</v>
      </c>
      <c r="F267" s="158" t="s">
        <v>828</v>
      </c>
      <c r="G267" s="158" t="s">
        <v>829</v>
      </c>
      <c r="H267" s="195">
        <v>1</v>
      </c>
      <c r="I267" s="132">
        <v>3</v>
      </c>
      <c r="J267" s="132">
        <v>234</v>
      </c>
      <c r="K267" s="132">
        <v>278</v>
      </c>
      <c r="L267" s="132">
        <v>253</v>
      </c>
      <c r="M267" s="192">
        <f t="shared" si="108"/>
        <v>0.89316239316239321</v>
      </c>
      <c r="N267" s="69">
        <f t="shared" si="109"/>
        <v>1</v>
      </c>
      <c r="O267" s="132">
        <v>25</v>
      </c>
      <c r="P267" s="132">
        <v>0</v>
      </c>
      <c r="Q267" s="132">
        <v>0</v>
      </c>
      <c r="R267" s="132">
        <v>44</v>
      </c>
      <c r="S267" s="132">
        <v>0</v>
      </c>
      <c r="T267" s="191">
        <v>1975221</v>
      </c>
      <c r="U267" s="191">
        <v>50000</v>
      </c>
      <c r="V267" s="191">
        <v>1925221</v>
      </c>
      <c r="W267" s="191">
        <v>2101149</v>
      </c>
      <c r="X267" s="191">
        <v>2102097</v>
      </c>
      <c r="Y267" s="191">
        <v>0</v>
      </c>
      <c r="Z267" s="191">
        <v>0</v>
      </c>
      <c r="AA267" s="191">
        <v>0</v>
      </c>
      <c r="AB267" s="191">
        <v>2102097</v>
      </c>
      <c r="AC267" s="191">
        <v>2083906</v>
      </c>
      <c r="AD267" s="192">
        <f t="shared" si="110"/>
        <v>1.0824243034955467</v>
      </c>
      <c r="AE267" s="132">
        <f t="shared" si="111"/>
        <v>1</v>
      </c>
      <c r="AF267" s="191">
        <v>7736</v>
      </c>
      <c r="AG267" s="191">
        <v>125928</v>
      </c>
      <c r="AH267" s="132">
        <v>25</v>
      </c>
      <c r="AI267" s="132">
        <v>19</v>
      </c>
      <c r="AJ267" s="132">
        <v>0</v>
      </c>
      <c r="AK267" s="132">
        <v>0</v>
      </c>
      <c r="AL267" s="80">
        <v>102641</v>
      </c>
      <c r="AM267" s="80">
        <v>0</v>
      </c>
      <c r="AN267" s="132">
        <v>0</v>
      </c>
      <c r="AO267" s="132">
        <v>0</v>
      </c>
      <c r="AP267" s="80">
        <v>36105</v>
      </c>
      <c r="AQ267" s="80">
        <v>0</v>
      </c>
      <c r="AR267" s="132">
        <v>0</v>
      </c>
      <c r="AS267" s="132">
        <v>0</v>
      </c>
      <c r="AT267" s="80">
        <v>0</v>
      </c>
      <c r="AU267" s="80">
        <v>0</v>
      </c>
      <c r="AV267" s="132">
        <v>0</v>
      </c>
      <c r="AW267" s="132">
        <v>0</v>
      </c>
      <c r="AX267" s="80">
        <v>0</v>
      </c>
      <c r="AY267" s="80">
        <v>0</v>
      </c>
      <c r="AZ267" s="132">
        <v>0</v>
      </c>
      <c r="BA267" s="132">
        <v>0</v>
      </c>
      <c r="BB267" s="80">
        <v>0</v>
      </c>
      <c r="BC267" s="80">
        <v>0</v>
      </c>
      <c r="BD267" s="132">
        <v>0</v>
      </c>
      <c r="BE267" s="132">
        <v>0</v>
      </c>
      <c r="BF267" s="80">
        <v>9599</v>
      </c>
      <c r="BG267" s="80">
        <v>0</v>
      </c>
      <c r="BH267" s="132">
        <v>0</v>
      </c>
      <c r="BI267" s="132">
        <v>0</v>
      </c>
      <c r="BJ267" s="80">
        <v>0</v>
      </c>
      <c r="BK267" s="80">
        <v>0</v>
      </c>
      <c r="BL267" s="132">
        <v>0</v>
      </c>
      <c r="BM267" s="132">
        <v>0</v>
      </c>
      <c r="BN267" s="80">
        <v>0</v>
      </c>
      <c r="BO267" s="80">
        <v>0</v>
      </c>
      <c r="BP267" s="132">
        <v>0</v>
      </c>
      <c r="BQ267" s="132">
        <v>0</v>
      </c>
      <c r="BR267" s="80">
        <v>25928</v>
      </c>
      <c r="BS267" s="80">
        <v>0</v>
      </c>
      <c r="BT267" s="132">
        <v>0</v>
      </c>
      <c r="BU267" s="132">
        <v>0</v>
      </c>
      <c r="BV267" s="80">
        <v>0</v>
      </c>
      <c r="BW267" s="80">
        <v>0</v>
      </c>
      <c r="BX267" s="132">
        <v>0</v>
      </c>
      <c r="BY267" s="132">
        <v>0</v>
      </c>
      <c r="BZ267" s="80">
        <v>0</v>
      </c>
      <c r="CA267" s="80">
        <v>0</v>
      </c>
      <c r="CB267" s="132">
        <v>0</v>
      </c>
      <c r="CC267" s="132">
        <v>0</v>
      </c>
      <c r="CD267" s="80">
        <v>0</v>
      </c>
      <c r="CE267" s="80">
        <v>0</v>
      </c>
      <c r="CF267" s="132">
        <v>0</v>
      </c>
      <c r="CG267" s="132">
        <v>0</v>
      </c>
      <c r="CH267" s="80">
        <v>0</v>
      </c>
      <c r="CI267" s="80">
        <v>0</v>
      </c>
      <c r="CJ267" s="132">
        <v>0</v>
      </c>
      <c r="CK267" s="132">
        <v>0</v>
      </c>
      <c r="CL267" s="80">
        <v>174272</v>
      </c>
      <c r="CM267" s="80">
        <v>0</v>
      </c>
      <c r="CN267" s="158" t="s">
        <v>784</v>
      </c>
      <c r="CO267" s="158" t="s">
        <v>785</v>
      </c>
      <c r="CP267" s="158" t="s">
        <v>570</v>
      </c>
      <c r="CQ267" s="158" t="s">
        <v>570</v>
      </c>
      <c r="CR267" s="158" t="s">
        <v>570</v>
      </c>
      <c r="CS267" s="158" t="s">
        <v>570</v>
      </c>
      <c r="CT267" s="194">
        <v>45135</v>
      </c>
      <c r="CU267" s="158" t="s">
        <v>825</v>
      </c>
      <c r="CV267" s="158" t="s">
        <v>824</v>
      </c>
      <c r="CW267" s="194" t="s">
        <v>168</v>
      </c>
      <c r="CX267" s="194">
        <v>44993</v>
      </c>
      <c r="CY267" s="158" t="s">
        <v>823</v>
      </c>
      <c r="CZ267" s="158" t="s">
        <v>827</v>
      </c>
      <c r="DA267" s="158" t="s">
        <v>893</v>
      </c>
      <c r="DB267" s="200">
        <v>1709882.3</v>
      </c>
      <c r="DC267" s="158"/>
      <c r="DD267" s="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</row>
    <row r="268" spans="2:1477" s="69" customFormat="1">
      <c r="B268" s="158" t="s">
        <v>7</v>
      </c>
      <c r="C268" s="158" t="s">
        <v>449</v>
      </c>
      <c r="D268" s="158" t="s">
        <v>450</v>
      </c>
      <c r="E268" s="194">
        <v>44628</v>
      </c>
      <c r="F268" s="158" t="s">
        <v>823</v>
      </c>
      <c r="G268" s="158" t="s">
        <v>829</v>
      </c>
      <c r="H268" s="195">
        <v>2</v>
      </c>
      <c r="I268" s="132">
        <v>3</v>
      </c>
      <c r="J268" s="132">
        <v>321</v>
      </c>
      <c r="K268" s="132">
        <v>359</v>
      </c>
      <c r="L268" s="132">
        <v>286</v>
      </c>
      <c r="M268" s="192">
        <f t="shared" si="108"/>
        <v>0.72274143302180682</v>
      </c>
      <c r="N268" s="69">
        <f t="shared" si="109"/>
        <v>1</v>
      </c>
      <c r="O268" s="132">
        <v>73</v>
      </c>
      <c r="P268" s="132">
        <v>0</v>
      </c>
      <c r="Q268" s="132">
        <v>0</v>
      </c>
      <c r="R268" s="132">
        <v>54</v>
      </c>
      <c r="S268" s="132">
        <v>-16</v>
      </c>
      <c r="T268" s="191">
        <v>4166000</v>
      </c>
      <c r="U268" s="191">
        <v>50000</v>
      </c>
      <c r="V268" s="191">
        <v>4116000</v>
      </c>
      <c r="W268" s="191">
        <v>4217668</v>
      </c>
      <c r="X268" s="191">
        <v>4164480</v>
      </c>
      <c r="Y268" s="191">
        <v>0</v>
      </c>
      <c r="Z268" s="191">
        <v>138823</v>
      </c>
      <c r="AA268" s="191">
        <v>138823</v>
      </c>
      <c r="AB268" s="191">
        <v>4303303</v>
      </c>
      <c r="AC268" s="191">
        <v>4215075</v>
      </c>
      <c r="AD268" s="192">
        <f t="shared" si="110"/>
        <v>1.0240706997084548</v>
      </c>
      <c r="AE268" s="132">
        <f t="shared" si="111"/>
        <v>1</v>
      </c>
      <c r="AF268" s="191">
        <v>-86560</v>
      </c>
      <c r="AG268" s="191">
        <v>51668</v>
      </c>
      <c r="AH268" s="132">
        <v>31</v>
      </c>
      <c r="AI268" s="132">
        <v>23</v>
      </c>
      <c r="AJ268" s="132">
        <v>0</v>
      </c>
      <c r="AK268" s="132">
        <v>0</v>
      </c>
      <c r="AL268" s="80">
        <v>44026</v>
      </c>
      <c r="AM268" s="80">
        <v>0</v>
      </c>
      <c r="AN268" s="132">
        <v>0</v>
      </c>
      <c r="AO268" s="132">
        <v>0</v>
      </c>
      <c r="AP268" s="80">
        <v>3267</v>
      </c>
      <c r="AQ268" s="80">
        <v>0</v>
      </c>
      <c r="AR268" s="132">
        <v>0</v>
      </c>
      <c r="AS268" s="132">
        <v>0</v>
      </c>
      <c r="AT268" s="80">
        <v>0</v>
      </c>
      <c r="AU268" s="80">
        <v>0</v>
      </c>
      <c r="AV268" s="132">
        <v>0</v>
      </c>
      <c r="AW268" s="132">
        <v>0</v>
      </c>
      <c r="AX268" s="80">
        <v>0</v>
      </c>
      <c r="AY268" s="80">
        <v>0</v>
      </c>
      <c r="AZ268" s="132">
        <v>0</v>
      </c>
      <c r="BA268" s="132">
        <v>0</v>
      </c>
      <c r="BB268" s="80">
        <v>0</v>
      </c>
      <c r="BC268" s="80">
        <v>0</v>
      </c>
      <c r="BD268" s="132">
        <v>0</v>
      </c>
      <c r="BE268" s="132">
        <v>0</v>
      </c>
      <c r="BF268" s="80">
        <v>0</v>
      </c>
      <c r="BG268" s="80">
        <v>0</v>
      </c>
      <c r="BH268" s="132">
        <v>0</v>
      </c>
      <c r="BI268" s="132">
        <v>0</v>
      </c>
      <c r="BJ268" s="80">
        <v>49576</v>
      </c>
      <c r="BK268" s="80">
        <v>0</v>
      </c>
      <c r="BL268" s="132">
        <v>0</v>
      </c>
      <c r="BM268" s="132">
        <v>0</v>
      </c>
      <c r="BN268" s="80">
        <v>0</v>
      </c>
      <c r="BO268" s="80">
        <v>0</v>
      </c>
      <c r="BP268" s="132">
        <v>0</v>
      </c>
      <c r="BQ268" s="132">
        <v>0</v>
      </c>
      <c r="BR268" s="80">
        <v>1668</v>
      </c>
      <c r="BS268" s="80">
        <v>0</v>
      </c>
      <c r="BT268" s="132">
        <v>0</v>
      </c>
      <c r="BU268" s="132">
        <v>0</v>
      </c>
      <c r="BV268" s="80">
        <v>0</v>
      </c>
      <c r="BW268" s="80">
        <v>0</v>
      </c>
      <c r="BX268" s="132">
        <v>0</v>
      </c>
      <c r="BY268" s="132">
        <v>0</v>
      </c>
      <c r="BZ268" s="80">
        <v>0</v>
      </c>
      <c r="CA268" s="80">
        <v>0</v>
      </c>
      <c r="CB268" s="132">
        <v>0</v>
      </c>
      <c r="CC268" s="132">
        <v>0</v>
      </c>
      <c r="CD268" s="80">
        <v>0</v>
      </c>
      <c r="CE268" s="80">
        <v>0</v>
      </c>
      <c r="CF268" s="132">
        <v>0</v>
      </c>
      <c r="CG268" s="132">
        <v>-16</v>
      </c>
      <c r="CH268" s="80">
        <v>0</v>
      </c>
      <c r="CI268" s="80">
        <v>0</v>
      </c>
      <c r="CJ268" s="132">
        <v>0</v>
      </c>
      <c r="CK268" s="132">
        <v>-16</v>
      </c>
      <c r="CL268" s="80">
        <v>98536</v>
      </c>
      <c r="CM268" s="80">
        <v>0</v>
      </c>
      <c r="CN268" s="158" t="s">
        <v>735</v>
      </c>
      <c r="CO268" s="158" t="s">
        <v>736</v>
      </c>
      <c r="CP268" s="158" t="s">
        <v>570</v>
      </c>
      <c r="CQ268" s="158" t="s">
        <v>570</v>
      </c>
      <c r="CR268" s="158" t="s">
        <v>570</v>
      </c>
      <c r="CS268" s="158" t="s">
        <v>570</v>
      </c>
      <c r="CT268" s="194">
        <v>45195</v>
      </c>
      <c r="CU268" s="158" t="s">
        <v>825</v>
      </c>
      <c r="CV268" s="158" t="s">
        <v>824</v>
      </c>
      <c r="CW268" s="194" t="s">
        <v>168</v>
      </c>
      <c r="CX268" s="194">
        <v>45068</v>
      </c>
      <c r="CY268" s="158" t="s">
        <v>821</v>
      </c>
      <c r="CZ268" s="158" t="s">
        <v>827</v>
      </c>
      <c r="DA268" s="158" t="s">
        <v>893</v>
      </c>
      <c r="DB268" s="200">
        <v>3910716.97</v>
      </c>
      <c r="DC268" s="158" t="s">
        <v>706</v>
      </c>
      <c r="DD268" s="67" t="s">
        <v>707</v>
      </c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  <c r="AZI268"/>
      <c r="AZJ268"/>
      <c r="AZK268"/>
      <c r="AZL268"/>
      <c r="AZM268"/>
      <c r="AZN268"/>
      <c r="AZO268"/>
      <c r="AZP268"/>
      <c r="AZQ268"/>
      <c r="AZR268"/>
      <c r="AZS268"/>
      <c r="AZT268"/>
      <c r="AZU268"/>
      <c r="AZV268"/>
      <c r="AZW268"/>
      <c r="AZX268"/>
      <c r="AZY268"/>
      <c r="AZZ268"/>
      <c r="BAA268"/>
      <c r="BAB268"/>
      <c r="BAC268"/>
      <c r="BAD268"/>
      <c r="BAE268"/>
      <c r="BAF268"/>
      <c r="BAG268"/>
      <c r="BAH268"/>
      <c r="BAI268"/>
      <c r="BAJ268"/>
      <c r="BAK268"/>
      <c r="BAL268"/>
      <c r="BAM268"/>
      <c r="BAN268"/>
      <c r="BAO268"/>
      <c r="BAP268"/>
      <c r="BAQ268"/>
      <c r="BAR268"/>
      <c r="BAS268"/>
      <c r="BAT268"/>
      <c r="BAU268"/>
      <c r="BAV268"/>
      <c r="BAW268"/>
      <c r="BAX268"/>
      <c r="BAY268"/>
      <c r="BAZ268"/>
      <c r="BBA268"/>
      <c r="BBB268"/>
      <c r="BBC268"/>
      <c r="BBD268"/>
      <c r="BBE268"/>
      <c r="BBF268"/>
      <c r="BBG268"/>
      <c r="BBH268"/>
      <c r="BBI268"/>
      <c r="BBJ268"/>
      <c r="BBK268"/>
      <c r="BBL268"/>
      <c r="BBM268"/>
      <c r="BBN268"/>
      <c r="BBO268"/>
      <c r="BBP268"/>
      <c r="BBQ268"/>
      <c r="BBR268"/>
      <c r="BBS268"/>
      <c r="BBT268"/>
      <c r="BBU268"/>
      <c r="BBV268"/>
      <c r="BBW268"/>
      <c r="BBX268"/>
      <c r="BBY268"/>
      <c r="BBZ268"/>
      <c r="BCA268"/>
      <c r="BCB268"/>
      <c r="BCC268"/>
      <c r="BCD268"/>
      <c r="BCE268"/>
      <c r="BCF268"/>
      <c r="BCG268"/>
      <c r="BCH268"/>
      <c r="BCI268"/>
      <c r="BCJ268"/>
      <c r="BCK268"/>
      <c r="BCL268"/>
      <c r="BCM268"/>
      <c r="BCN268"/>
      <c r="BCO268"/>
      <c r="BCP268"/>
      <c r="BCQ268"/>
      <c r="BCR268"/>
      <c r="BCS268"/>
      <c r="BCT268"/>
      <c r="BCU268"/>
      <c r="BCV268"/>
      <c r="BCW268"/>
      <c r="BCX268"/>
      <c r="BCY268"/>
      <c r="BCZ268"/>
      <c r="BDA268"/>
      <c r="BDB268"/>
      <c r="BDC268"/>
      <c r="BDD268"/>
      <c r="BDE268"/>
      <c r="BDF268"/>
      <c r="BDG268"/>
      <c r="BDH268"/>
      <c r="BDI268"/>
      <c r="BDJ268"/>
      <c r="BDK268"/>
      <c r="BDL268"/>
      <c r="BDM268"/>
      <c r="BDN268"/>
      <c r="BDO268"/>
      <c r="BDP268"/>
      <c r="BDQ268"/>
      <c r="BDR268"/>
      <c r="BDS268"/>
      <c r="BDT268"/>
      <c r="BDU268"/>
    </row>
    <row r="269" spans="2:1477" s="69" customFormat="1">
      <c r="B269" s="158" t="s">
        <v>7</v>
      </c>
      <c r="C269" s="158" t="s">
        <v>451</v>
      </c>
      <c r="D269" s="158" t="s">
        <v>452</v>
      </c>
      <c r="E269" s="194">
        <v>44663</v>
      </c>
      <c r="F269" s="158" t="s">
        <v>821</v>
      </c>
      <c r="G269" s="158" t="s">
        <v>829</v>
      </c>
      <c r="H269" s="195">
        <v>1</v>
      </c>
      <c r="I269" s="132">
        <v>2</v>
      </c>
      <c r="J269" s="132">
        <v>329</v>
      </c>
      <c r="K269" s="132">
        <v>389</v>
      </c>
      <c r="L269" s="132">
        <v>389</v>
      </c>
      <c r="M269" s="192">
        <f t="shared" si="108"/>
        <v>1</v>
      </c>
      <c r="N269" s="69">
        <f t="shared" si="109"/>
        <v>1</v>
      </c>
      <c r="O269" s="132">
        <v>0</v>
      </c>
      <c r="P269" s="132">
        <v>0</v>
      </c>
      <c r="Q269" s="132">
        <v>0</v>
      </c>
      <c r="R269" s="132">
        <v>60</v>
      </c>
      <c r="S269" s="132">
        <v>0</v>
      </c>
      <c r="T269" s="191">
        <v>6695054</v>
      </c>
      <c r="U269" s="191">
        <v>50000</v>
      </c>
      <c r="V269" s="191">
        <v>6645054</v>
      </c>
      <c r="W269" s="191">
        <v>6727768</v>
      </c>
      <c r="X269" s="191">
        <v>6880189</v>
      </c>
      <c r="Y269" s="191">
        <v>0</v>
      </c>
      <c r="Z269" s="191">
        <v>0</v>
      </c>
      <c r="AA269" s="191">
        <v>0</v>
      </c>
      <c r="AB269" s="191">
        <v>6880189</v>
      </c>
      <c r="AC269" s="191">
        <v>6860508</v>
      </c>
      <c r="AD269" s="192">
        <f t="shared" si="110"/>
        <v>1.0324232128136204</v>
      </c>
      <c r="AE269" s="132">
        <f t="shared" si="111"/>
        <v>1</v>
      </c>
      <c r="AF269" s="191">
        <v>-11968</v>
      </c>
      <c r="AG269" s="191">
        <v>32714</v>
      </c>
      <c r="AH269" s="132">
        <v>26</v>
      </c>
      <c r="AI269" s="132">
        <v>34</v>
      </c>
      <c r="AJ269" s="132">
        <v>0</v>
      </c>
      <c r="AK269" s="132">
        <v>0</v>
      </c>
      <c r="AL269" s="80">
        <v>0</v>
      </c>
      <c r="AM269" s="80">
        <v>0</v>
      </c>
      <c r="AN269" s="132">
        <v>0</v>
      </c>
      <c r="AO269" s="132">
        <v>0</v>
      </c>
      <c r="AP269" s="80">
        <v>74099</v>
      </c>
      <c r="AQ269" s="80">
        <v>0</v>
      </c>
      <c r="AR269" s="132">
        <v>0</v>
      </c>
      <c r="AS269" s="132">
        <v>0</v>
      </c>
      <c r="AT269" s="80">
        <v>0</v>
      </c>
      <c r="AU269" s="80">
        <v>0</v>
      </c>
      <c r="AV269" s="132">
        <v>0</v>
      </c>
      <c r="AW269" s="132">
        <v>0</v>
      </c>
      <c r="AX269" s="80">
        <v>0</v>
      </c>
      <c r="AY269" s="80">
        <v>0</v>
      </c>
      <c r="AZ269" s="132">
        <v>0</v>
      </c>
      <c r="BA269" s="132">
        <v>0</v>
      </c>
      <c r="BB269" s="80">
        <v>0</v>
      </c>
      <c r="BC269" s="80">
        <v>0</v>
      </c>
      <c r="BD269" s="132">
        <v>0</v>
      </c>
      <c r="BE269" s="132">
        <v>0</v>
      </c>
      <c r="BF269" s="80">
        <v>0</v>
      </c>
      <c r="BG269" s="80">
        <v>0</v>
      </c>
      <c r="BH269" s="132">
        <v>0</v>
      </c>
      <c r="BI269" s="132">
        <v>0</v>
      </c>
      <c r="BJ269" s="80">
        <v>0</v>
      </c>
      <c r="BK269" s="80">
        <v>0</v>
      </c>
      <c r="BL269" s="132">
        <v>0</v>
      </c>
      <c r="BM269" s="132">
        <v>0</v>
      </c>
      <c r="BN269" s="80">
        <v>0</v>
      </c>
      <c r="BO269" s="80">
        <v>0</v>
      </c>
      <c r="BP269" s="132">
        <v>0</v>
      </c>
      <c r="BQ269" s="132">
        <v>0</v>
      </c>
      <c r="BR269" s="80">
        <v>7714</v>
      </c>
      <c r="BS269" s="80">
        <v>0</v>
      </c>
      <c r="BT269" s="132">
        <v>0</v>
      </c>
      <c r="BU269" s="132">
        <v>0</v>
      </c>
      <c r="BV269" s="80">
        <v>0</v>
      </c>
      <c r="BW269" s="80">
        <v>0</v>
      </c>
      <c r="BX269" s="132">
        <v>0</v>
      </c>
      <c r="BY269" s="132">
        <v>0</v>
      </c>
      <c r="BZ269" s="80">
        <v>0</v>
      </c>
      <c r="CA269" s="80">
        <v>0</v>
      </c>
      <c r="CB269" s="132">
        <v>0</v>
      </c>
      <c r="CC269" s="132">
        <v>0</v>
      </c>
      <c r="CD269" s="80">
        <v>0</v>
      </c>
      <c r="CE269" s="80">
        <v>0</v>
      </c>
      <c r="CF269" s="132">
        <v>0</v>
      </c>
      <c r="CG269" s="132">
        <v>0</v>
      </c>
      <c r="CH269" s="80">
        <v>0</v>
      </c>
      <c r="CI269" s="80">
        <v>0</v>
      </c>
      <c r="CJ269" s="132">
        <v>0</v>
      </c>
      <c r="CK269" s="132">
        <v>0</v>
      </c>
      <c r="CL269" s="80">
        <v>81813</v>
      </c>
      <c r="CM269" s="80">
        <v>0</v>
      </c>
      <c r="CN269" s="158" t="s">
        <v>669</v>
      </c>
      <c r="CO269" s="158" t="s">
        <v>670</v>
      </c>
      <c r="CP269" s="158" t="s">
        <v>570</v>
      </c>
      <c r="CQ269" s="158" t="s">
        <v>570</v>
      </c>
      <c r="CR269" s="158" t="s">
        <v>570</v>
      </c>
      <c r="CS269" s="158" t="s">
        <v>570</v>
      </c>
      <c r="CT269" s="194">
        <v>45258</v>
      </c>
      <c r="CU269" s="158" t="s">
        <v>828</v>
      </c>
      <c r="CV269" s="158" t="s">
        <v>824</v>
      </c>
      <c r="CW269" s="194" t="s">
        <v>168</v>
      </c>
      <c r="CX269" s="194">
        <v>45204</v>
      </c>
      <c r="CY269" s="158" t="s">
        <v>828</v>
      </c>
      <c r="CZ269" s="158" t="s">
        <v>824</v>
      </c>
      <c r="DA269" s="158" t="s">
        <v>893</v>
      </c>
      <c r="DB269" s="200">
        <v>6191721.3600000003</v>
      </c>
      <c r="DC269" s="158"/>
      <c r="DD269" s="67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</row>
    <row r="270" spans="2:1477" s="69" customFormat="1">
      <c r="B270" s="158" t="s">
        <v>7</v>
      </c>
      <c r="C270" s="158" t="s">
        <v>453</v>
      </c>
      <c r="D270" s="158" t="s">
        <v>454</v>
      </c>
      <c r="E270" s="194">
        <v>44789</v>
      </c>
      <c r="F270" s="158" t="s">
        <v>825</v>
      </c>
      <c r="G270" s="158" t="s">
        <v>827</v>
      </c>
      <c r="H270" s="195">
        <v>1</v>
      </c>
      <c r="I270" s="132">
        <v>1</v>
      </c>
      <c r="J270" s="132">
        <v>136</v>
      </c>
      <c r="K270" s="132">
        <v>169</v>
      </c>
      <c r="L270" s="132">
        <v>142</v>
      </c>
      <c r="M270" s="192">
        <f t="shared" si="108"/>
        <v>0.9779411764705882</v>
      </c>
      <c r="N270" s="69">
        <f t="shared" si="109"/>
        <v>1</v>
      </c>
      <c r="O270" s="132">
        <v>27</v>
      </c>
      <c r="P270" s="132">
        <v>0</v>
      </c>
      <c r="Q270" s="132">
        <v>0</v>
      </c>
      <c r="R270" s="132">
        <v>9</v>
      </c>
      <c r="S270" s="132">
        <v>24</v>
      </c>
      <c r="T270" s="191">
        <v>597627</v>
      </c>
      <c r="U270" s="191">
        <v>35230</v>
      </c>
      <c r="V270" s="191">
        <v>562397</v>
      </c>
      <c r="W270" s="191">
        <v>652711</v>
      </c>
      <c r="X270" s="191">
        <v>607225</v>
      </c>
      <c r="Y270" s="191">
        <v>0</v>
      </c>
      <c r="Z270" s="191">
        <v>0</v>
      </c>
      <c r="AA270" s="191">
        <v>0</v>
      </c>
      <c r="AB270" s="191">
        <v>607225</v>
      </c>
      <c r="AC270" s="191">
        <v>607225</v>
      </c>
      <c r="AD270" s="192">
        <f t="shared" si="110"/>
        <v>1.0797088177924135</v>
      </c>
      <c r="AE270" s="132">
        <f t="shared" si="111"/>
        <v>1</v>
      </c>
      <c r="AF270" s="191">
        <v>0</v>
      </c>
      <c r="AG270" s="191">
        <v>55083</v>
      </c>
      <c r="AH270" s="132">
        <v>6</v>
      </c>
      <c r="AI270" s="132">
        <v>3</v>
      </c>
      <c r="AJ270" s="132">
        <v>0</v>
      </c>
      <c r="AK270" s="132">
        <v>24</v>
      </c>
      <c r="AL270" s="80">
        <v>55083</v>
      </c>
      <c r="AM270" s="80">
        <v>0</v>
      </c>
      <c r="AN270" s="132">
        <v>0</v>
      </c>
      <c r="AO270" s="132">
        <v>0</v>
      </c>
      <c r="AP270" s="80">
        <v>0</v>
      </c>
      <c r="AQ270" s="80">
        <v>0</v>
      </c>
      <c r="AR270" s="132">
        <v>0</v>
      </c>
      <c r="AS270" s="132">
        <v>0</v>
      </c>
      <c r="AT270" s="80">
        <v>0</v>
      </c>
      <c r="AU270" s="80">
        <v>0</v>
      </c>
      <c r="AV270" s="132">
        <v>0</v>
      </c>
      <c r="AW270" s="132">
        <v>0</v>
      </c>
      <c r="AX270" s="80">
        <v>0</v>
      </c>
      <c r="AY270" s="80">
        <v>0</v>
      </c>
      <c r="AZ270" s="132">
        <v>0</v>
      </c>
      <c r="BA270" s="132">
        <v>0</v>
      </c>
      <c r="BB270" s="80">
        <v>0</v>
      </c>
      <c r="BC270" s="80">
        <v>0</v>
      </c>
      <c r="BD270" s="132">
        <v>0</v>
      </c>
      <c r="BE270" s="132">
        <v>0</v>
      </c>
      <c r="BF270" s="80">
        <v>0</v>
      </c>
      <c r="BG270" s="80">
        <v>0</v>
      </c>
      <c r="BH270" s="132">
        <v>0</v>
      </c>
      <c r="BI270" s="132">
        <v>0</v>
      </c>
      <c r="BJ270" s="80">
        <v>0</v>
      </c>
      <c r="BK270" s="80">
        <v>0</v>
      </c>
      <c r="BL270" s="132">
        <v>0</v>
      </c>
      <c r="BM270" s="132">
        <v>0</v>
      </c>
      <c r="BN270" s="80">
        <v>0</v>
      </c>
      <c r="BO270" s="80">
        <v>0</v>
      </c>
      <c r="BP270" s="132">
        <v>0</v>
      </c>
      <c r="BQ270" s="132">
        <v>0</v>
      </c>
      <c r="BR270" s="80">
        <v>0</v>
      </c>
      <c r="BS270" s="80">
        <v>0</v>
      </c>
      <c r="BT270" s="132">
        <v>0</v>
      </c>
      <c r="BU270" s="132">
        <v>0</v>
      </c>
      <c r="BV270" s="80">
        <v>0</v>
      </c>
      <c r="BW270" s="80">
        <v>0</v>
      </c>
      <c r="BX270" s="132">
        <v>0</v>
      </c>
      <c r="BY270" s="132">
        <v>0</v>
      </c>
      <c r="BZ270" s="80">
        <v>0</v>
      </c>
      <c r="CA270" s="80">
        <v>0</v>
      </c>
      <c r="CB270" s="132">
        <v>0</v>
      </c>
      <c r="CC270" s="132">
        <v>0</v>
      </c>
      <c r="CD270" s="80">
        <v>0</v>
      </c>
      <c r="CE270" s="80">
        <v>0</v>
      </c>
      <c r="CF270" s="132">
        <v>0</v>
      </c>
      <c r="CG270" s="132">
        <v>0</v>
      </c>
      <c r="CH270" s="80">
        <v>0</v>
      </c>
      <c r="CI270" s="80">
        <v>0</v>
      </c>
      <c r="CJ270" s="132">
        <v>0</v>
      </c>
      <c r="CK270" s="132">
        <v>24</v>
      </c>
      <c r="CL270" s="80">
        <v>55083</v>
      </c>
      <c r="CM270" s="80">
        <v>0</v>
      </c>
      <c r="CN270" s="158" t="s">
        <v>815</v>
      </c>
      <c r="CO270" s="158" t="s">
        <v>816</v>
      </c>
      <c r="CP270" s="158" t="s">
        <v>570</v>
      </c>
      <c r="CQ270" s="158" t="s">
        <v>570</v>
      </c>
      <c r="CR270" s="158" t="s">
        <v>570</v>
      </c>
      <c r="CS270" s="158" t="s">
        <v>570</v>
      </c>
      <c r="CT270" s="194">
        <v>45140</v>
      </c>
      <c r="CU270" s="158" t="s">
        <v>825</v>
      </c>
      <c r="CV270" s="158" t="s">
        <v>824</v>
      </c>
      <c r="CW270" s="194" t="s">
        <v>168</v>
      </c>
      <c r="CX270" s="194">
        <v>45100</v>
      </c>
      <c r="CY270" s="158" t="s">
        <v>821</v>
      </c>
      <c r="CZ270" s="158" t="s">
        <v>827</v>
      </c>
      <c r="DA270" s="158" t="s">
        <v>893</v>
      </c>
      <c r="DB270" s="200">
        <v>898718.41</v>
      </c>
      <c r="DC270" s="158"/>
      <c r="DD270" s="67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</row>
    <row r="271" spans="2:1477" s="69" customFormat="1">
      <c r="B271" s="158" t="s">
        <v>7</v>
      </c>
      <c r="C271" s="158" t="s">
        <v>817</v>
      </c>
      <c r="D271" s="158" t="s">
        <v>895</v>
      </c>
      <c r="E271" s="194">
        <v>44789</v>
      </c>
      <c r="F271" s="158" t="s">
        <v>825</v>
      </c>
      <c r="G271" s="158" t="s">
        <v>827</v>
      </c>
      <c r="H271" s="195">
        <v>1</v>
      </c>
      <c r="I271" s="132">
        <v>0</v>
      </c>
      <c r="J271" s="132">
        <v>199</v>
      </c>
      <c r="K271" s="132">
        <v>202</v>
      </c>
      <c r="L271" s="132">
        <v>84</v>
      </c>
      <c r="M271" s="192">
        <f t="shared" si="108"/>
        <v>0.40703517587939697</v>
      </c>
      <c r="N271" s="69">
        <f t="shared" si="109"/>
        <v>1</v>
      </c>
      <c r="O271" s="132">
        <v>118</v>
      </c>
      <c r="P271" s="132">
        <v>0</v>
      </c>
      <c r="Q271" s="132">
        <v>0</v>
      </c>
      <c r="R271" s="132">
        <v>3</v>
      </c>
      <c r="S271" s="132">
        <v>0</v>
      </c>
      <c r="T271" s="191">
        <v>767354</v>
      </c>
      <c r="U271" s="191">
        <v>50000</v>
      </c>
      <c r="V271" s="191">
        <v>717354</v>
      </c>
      <c r="W271" s="191">
        <v>767354</v>
      </c>
      <c r="X271" s="191">
        <v>705154</v>
      </c>
      <c r="Y271" s="191">
        <v>0</v>
      </c>
      <c r="Z271" s="191">
        <v>0</v>
      </c>
      <c r="AA271" s="191">
        <v>0</v>
      </c>
      <c r="AB271" s="191">
        <v>705154</v>
      </c>
      <c r="AC271" s="191">
        <v>705154</v>
      </c>
      <c r="AD271" s="192">
        <f t="shared" si="110"/>
        <v>0.9829930550328011</v>
      </c>
      <c r="AE271" s="132">
        <f t="shared" si="111"/>
        <v>1</v>
      </c>
      <c r="AF271" s="191">
        <v>0</v>
      </c>
      <c r="AG271" s="191">
        <v>0</v>
      </c>
      <c r="AH271" s="132">
        <v>0</v>
      </c>
      <c r="AI271" s="132">
        <v>3</v>
      </c>
      <c r="AJ271" s="132">
        <v>0</v>
      </c>
      <c r="AK271" s="132">
        <v>0</v>
      </c>
      <c r="AL271" s="80">
        <v>0</v>
      </c>
      <c r="AM271" s="80">
        <v>0</v>
      </c>
      <c r="AN271" s="132">
        <v>0</v>
      </c>
      <c r="AO271" s="132">
        <v>0</v>
      </c>
      <c r="AP271" s="80">
        <v>0</v>
      </c>
      <c r="AQ271" s="80">
        <v>0</v>
      </c>
      <c r="AR271" s="132">
        <v>0</v>
      </c>
      <c r="AS271" s="132">
        <v>0</v>
      </c>
      <c r="AT271" s="80">
        <v>0</v>
      </c>
      <c r="AU271" s="80">
        <v>0</v>
      </c>
      <c r="AV271" s="132">
        <v>0</v>
      </c>
      <c r="AW271" s="132">
        <v>0</v>
      </c>
      <c r="AX271" s="80">
        <v>0</v>
      </c>
      <c r="AY271" s="80">
        <v>0</v>
      </c>
      <c r="AZ271" s="132">
        <v>0</v>
      </c>
      <c r="BA271" s="132">
        <v>0</v>
      </c>
      <c r="BB271" s="80">
        <v>0</v>
      </c>
      <c r="BC271" s="80">
        <v>0</v>
      </c>
      <c r="BD271" s="132">
        <v>0</v>
      </c>
      <c r="BE271" s="132">
        <v>0</v>
      </c>
      <c r="BF271" s="80">
        <v>0</v>
      </c>
      <c r="BG271" s="80">
        <v>0</v>
      </c>
      <c r="BH271" s="132">
        <v>0</v>
      </c>
      <c r="BI271" s="132">
        <v>0</v>
      </c>
      <c r="BJ271" s="80">
        <v>0</v>
      </c>
      <c r="BK271" s="80">
        <v>0</v>
      </c>
      <c r="BL271" s="132">
        <v>0</v>
      </c>
      <c r="BM271" s="132">
        <v>0</v>
      </c>
      <c r="BN271" s="80">
        <v>0</v>
      </c>
      <c r="BO271" s="80">
        <v>0</v>
      </c>
      <c r="BP271" s="132">
        <v>0</v>
      </c>
      <c r="BQ271" s="132">
        <v>0</v>
      </c>
      <c r="BR271" s="80">
        <v>0</v>
      </c>
      <c r="BS271" s="80">
        <v>0</v>
      </c>
      <c r="BT271" s="132">
        <v>0</v>
      </c>
      <c r="BU271" s="132">
        <v>0</v>
      </c>
      <c r="BV271" s="80">
        <v>0</v>
      </c>
      <c r="BW271" s="80">
        <v>0</v>
      </c>
      <c r="BX271" s="132">
        <v>0</v>
      </c>
      <c r="BY271" s="132">
        <v>0</v>
      </c>
      <c r="BZ271" s="80">
        <v>0</v>
      </c>
      <c r="CA271" s="80">
        <v>0</v>
      </c>
      <c r="CB271" s="132">
        <v>0</v>
      </c>
      <c r="CC271" s="132">
        <v>0</v>
      </c>
      <c r="CD271" s="80">
        <v>0</v>
      </c>
      <c r="CE271" s="80">
        <v>0</v>
      </c>
      <c r="CF271" s="132">
        <v>0</v>
      </c>
      <c r="CG271" s="132">
        <v>0</v>
      </c>
      <c r="CH271" s="80">
        <v>0</v>
      </c>
      <c r="CI271" s="80">
        <v>0</v>
      </c>
      <c r="CJ271" s="132">
        <v>0</v>
      </c>
      <c r="CK271" s="132">
        <v>0</v>
      </c>
      <c r="CL271" s="80">
        <v>0</v>
      </c>
      <c r="CM271" s="80">
        <v>0</v>
      </c>
      <c r="CN271" s="158" t="s">
        <v>666</v>
      </c>
      <c r="CO271" s="158" t="s">
        <v>667</v>
      </c>
      <c r="CP271" s="158" t="s">
        <v>570</v>
      </c>
      <c r="CQ271" s="158" t="s">
        <v>570</v>
      </c>
      <c r="CR271" s="158" t="s">
        <v>570</v>
      </c>
      <c r="CS271" s="158" t="s">
        <v>570</v>
      </c>
      <c r="CT271" s="194">
        <v>45138</v>
      </c>
      <c r="CU271" s="158" t="s">
        <v>825</v>
      </c>
      <c r="CV271" s="158" t="s">
        <v>824</v>
      </c>
      <c r="CW271" s="194" t="s">
        <v>168</v>
      </c>
      <c r="CX271" s="194">
        <v>45057</v>
      </c>
      <c r="CY271" s="158" t="s">
        <v>821</v>
      </c>
      <c r="CZ271" s="158" t="s">
        <v>827</v>
      </c>
      <c r="DA271" s="158" t="s">
        <v>893</v>
      </c>
      <c r="DB271" s="200">
        <v>1243902.6100000001</v>
      </c>
      <c r="DC271" s="158"/>
      <c r="DD271" s="67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  <c r="AZI271"/>
      <c r="AZJ271"/>
      <c r="AZK271"/>
      <c r="AZL271"/>
      <c r="AZM271"/>
      <c r="AZN271"/>
      <c r="AZO271"/>
      <c r="AZP271"/>
      <c r="AZQ271"/>
      <c r="AZR271"/>
      <c r="AZS271"/>
      <c r="AZT271"/>
      <c r="AZU271"/>
      <c r="AZV271"/>
      <c r="AZW271"/>
      <c r="AZX271"/>
      <c r="AZY271"/>
      <c r="AZZ271"/>
      <c r="BAA271"/>
      <c r="BAB271"/>
      <c r="BAC271"/>
      <c r="BAD271"/>
      <c r="BAE271"/>
      <c r="BAF271"/>
      <c r="BAG271"/>
      <c r="BAH271"/>
      <c r="BAI271"/>
      <c r="BAJ271"/>
      <c r="BAK271"/>
      <c r="BAL271"/>
      <c r="BAM271"/>
      <c r="BAN271"/>
      <c r="BAO271"/>
      <c r="BAP271"/>
      <c r="BAQ271"/>
      <c r="BAR271"/>
      <c r="BAS271"/>
      <c r="BAT271"/>
      <c r="BAU271"/>
      <c r="BAV271"/>
      <c r="BAW271"/>
      <c r="BAX271"/>
      <c r="BAY271"/>
      <c r="BAZ271"/>
      <c r="BBA271"/>
      <c r="BBB271"/>
      <c r="BBC271"/>
      <c r="BBD271"/>
      <c r="BBE271"/>
      <c r="BBF271"/>
      <c r="BBG271"/>
      <c r="BBH271"/>
      <c r="BBI271"/>
      <c r="BBJ271"/>
      <c r="BBK271"/>
      <c r="BBL271"/>
      <c r="BBM271"/>
      <c r="BBN271"/>
      <c r="BBO271"/>
      <c r="BBP271"/>
      <c r="BBQ271"/>
      <c r="BBR271"/>
      <c r="BBS271"/>
      <c r="BBT271"/>
      <c r="BBU271"/>
      <c r="BBV271"/>
      <c r="BBW271"/>
      <c r="BBX271"/>
      <c r="BBY271"/>
      <c r="BBZ271"/>
      <c r="BCA271"/>
      <c r="BCB271"/>
      <c r="BCC271"/>
      <c r="BCD271"/>
      <c r="BCE271"/>
      <c r="BCF271"/>
      <c r="BCG271"/>
      <c r="BCH271"/>
      <c r="BCI271"/>
      <c r="BCJ271"/>
      <c r="BCK271"/>
      <c r="BCL271"/>
      <c r="BCM271"/>
      <c r="BCN271"/>
      <c r="BCO271"/>
      <c r="BCP271"/>
      <c r="BCQ271"/>
      <c r="BCR271"/>
      <c r="BCS271"/>
      <c r="BCT271"/>
      <c r="BCU271"/>
      <c r="BCV271"/>
      <c r="BCW271"/>
      <c r="BCX271"/>
      <c r="BCY271"/>
      <c r="BCZ271"/>
      <c r="BDA271"/>
      <c r="BDB271"/>
      <c r="BDC271"/>
      <c r="BDD271"/>
      <c r="BDE271"/>
      <c r="BDF271"/>
      <c r="BDG271"/>
      <c r="BDH271"/>
      <c r="BDI271"/>
      <c r="BDJ271"/>
      <c r="BDK271"/>
      <c r="BDL271"/>
      <c r="BDM271"/>
      <c r="BDN271"/>
      <c r="BDO271"/>
      <c r="BDP271"/>
      <c r="BDQ271"/>
      <c r="BDR271"/>
      <c r="BDS271"/>
      <c r="BDT271"/>
      <c r="BDU271"/>
    </row>
    <row r="272" spans="2:1477" s="69" customFormat="1">
      <c r="B272" s="158" t="s">
        <v>7</v>
      </c>
      <c r="C272" s="158" t="s">
        <v>455</v>
      </c>
      <c r="D272" s="158" t="s">
        <v>456</v>
      </c>
      <c r="E272" s="194">
        <v>44999</v>
      </c>
      <c r="F272" s="158" t="s">
        <v>823</v>
      </c>
      <c r="G272" s="158" t="s">
        <v>827</v>
      </c>
      <c r="H272" s="195">
        <v>1</v>
      </c>
      <c r="I272" s="132">
        <v>3</v>
      </c>
      <c r="J272" s="132">
        <v>181</v>
      </c>
      <c r="K272" s="132">
        <v>233</v>
      </c>
      <c r="L272" s="132">
        <v>232</v>
      </c>
      <c r="M272" s="192">
        <f t="shared" si="108"/>
        <v>1</v>
      </c>
      <c r="N272" s="69">
        <f t="shared" si="109"/>
        <v>1</v>
      </c>
      <c r="O272" s="132">
        <v>1</v>
      </c>
      <c r="P272" s="132">
        <v>0</v>
      </c>
      <c r="Q272" s="132">
        <v>0</v>
      </c>
      <c r="R272" s="132">
        <v>51</v>
      </c>
      <c r="S272" s="132">
        <v>1</v>
      </c>
      <c r="T272" s="191">
        <v>5184770</v>
      </c>
      <c r="U272" s="191">
        <v>50000</v>
      </c>
      <c r="V272" s="191">
        <v>5134770</v>
      </c>
      <c r="W272" s="191">
        <v>5358078</v>
      </c>
      <c r="X272" s="191">
        <v>5154131</v>
      </c>
      <c r="Y272" s="191">
        <v>0</v>
      </c>
      <c r="Z272" s="191">
        <v>0</v>
      </c>
      <c r="AA272" s="191">
        <v>0</v>
      </c>
      <c r="AB272" s="191">
        <v>5154131</v>
      </c>
      <c r="AC272" s="191">
        <v>5152940</v>
      </c>
      <c r="AD272" s="192">
        <f t="shared" si="110"/>
        <v>1.0035386200355614</v>
      </c>
      <c r="AE272" s="132">
        <f t="shared" si="111"/>
        <v>1</v>
      </c>
      <c r="AF272" s="191">
        <v>-396</v>
      </c>
      <c r="AG272" s="191">
        <v>173308</v>
      </c>
      <c r="AH272" s="132">
        <v>16</v>
      </c>
      <c r="AI272" s="132">
        <v>35</v>
      </c>
      <c r="AJ272" s="132">
        <v>0</v>
      </c>
      <c r="AK272" s="132">
        <v>1</v>
      </c>
      <c r="AL272" s="80">
        <v>34193</v>
      </c>
      <c r="AM272" s="80">
        <v>0</v>
      </c>
      <c r="AN272" s="132">
        <v>0</v>
      </c>
      <c r="AO272" s="132">
        <v>0</v>
      </c>
      <c r="AP272" s="80">
        <v>167821</v>
      </c>
      <c r="AQ272" s="80">
        <v>0</v>
      </c>
      <c r="AR272" s="132">
        <v>0</v>
      </c>
      <c r="AS272" s="132">
        <v>0</v>
      </c>
      <c r="AT272" s="80">
        <v>0</v>
      </c>
      <c r="AU272" s="80">
        <v>0</v>
      </c>
      <c r="AV272" s="132">
        <v>0</v>
      </c>
      <c r="AW272" s="132">
        <v>0</v>
      </c>
      <c r="AX272" s="80">
        <v>0</v>
      </c>
      <c r="AY272" s="80">
        <v>0</v>
      </c>
      <c r="AZ272" s="132">
        <v>0</v>
      </c>
      <c r="BA272" s="132">
        <v>0</v>
      </c>
      <c r="BB272" s="80">
        <v>0</v>
      </c>
      <c r="BC272" s="80">
        <v>0</v>
      </c>
      <c r="BD272" s="132">
        <v>0</v>
      </c>
      <c r="BE272" s="132">
        <v>0</v>
      </c>
      <c r="BF272" s="80">
        <v>1322</v>
      </c>
      <c r="BG272" s="80">
        <v>0</v>
      </c>
      <c r="BH272" s="132">
        <v>0</v>
      </c>
      <c r="BI272" s="132">
        <v>0</v>
      </c>
      <c r="BJ272" s="80">
        <v>0</v>
      </c>
      <c r="BK272" s="80">
        <v>0</v>
      </c>
      <c r="BL272" s="132">
        <v>0</v>
      </c>
      <c r="BM272" s="132">
        <v>0</v>
      </c>
      <c r="BN272" s="80">
        <v>0</v>
      </c>
      <c r="BO272" s="80">
        <v>0</v>
      </c>
      <c r="BP272" s="132">
        <v>0</v>
      </c>
      <c r="BQ272" s="132">
        <v>0</v>
      </c>
      <c r="BR272" s="80">
        <v>794</v>
      </c>
      <c r="BS272" s="80">
        <v>0</v>
      </c>
      <c r="BT272" s="132">
        <v>0</v>
      </c>
      <c r="BU272" s="132">
        <v>0</v>
      </c>
      <c r="BV272" s="80">
        <v>0</v>
      </c>
      <c r="BW272" s="80">
        <v>0</v>
      </c>
      <c r="BX272" s="132">
        <v>0</v>
      </c>
      <c r="BY272" s="132">
        <v>0</v>
      </c>
      <c r="BZ272" s="80">
        <v>0</v>
      </c>
      <c r="CA272" s="80">
        <v>0</v>
      </c>
      <c r="CB272" s="132">
        <v>0</v>
      </c>
      <c r="CC272" s="132">
        <v>0</v>
      </c>
      <c r="CD272" s="80">
        <v>0</v>
      </c>
      <c r="CE272" s="80">
        <v>0</v>
      </c>
      <c r="CF272" s="132">
        <v>0</v>
      </c>
      <c r="CG272" s="132">
        <v>0</v>
      </c>
      <c r="CH272" s="80">
        <v>0</v>
      </c>
      <c r="CI272" s="80">
        <v>0</v>
      </c>
      <c r="CJ272" s="132">
        <v>0</v>
      </c>
      <c r="CK272" s="132">
        <v>1</v>
      </c>
      <c r="CL272" s="80">
        <v>204130</v>
      </c>
      <c r="CM272" s="80">
        <v>0</v>
      </c>
      <c r="CN272" s="158" t="s">
        <v>573</v>
      </c>
      <c r="CO272" s="158" t="s">
        <v>574</v>
      </c>
      <c r="CP272" s="158" t="s">
        <v>570</v>
      </c>
      <c r="CQ272" s="158" t="s">
        <v>570</v>
      </c>
      <c r="CR272" s="158" t="s">
        <v>570</v>
      </c>
      <c r="CS272" s="158" t="s">
        <v>570</v>
      </c>
      <c r="CT272" s="194">
        <v>45372</v>
      </c>
      <c r="CU272" s="158" t="s">
        <v>823</v>
      </c>
      <c r="CV272" s="158" t="s">
        <v>824</v>
      </c>
      <c r="CW272" s="194" t="s">
        <v>168</v>
      </c>
      <c r="CX272" s="194">
        <v>45307</v>
      </c>
      <c r="CY272" s="158" t="s">
        <v>823</v>
      </c>
      <c r="CZ272" s="158" t="s">
        <v>824</v>
      </c>
      <c r="DA272" s="158" t="s">
        <v>893</v>
      </c>
      <c r="DB272" s="200">
        <v>4352337.5999999996</v>
      </c>
      <c r="DC272" s="158"/>
      <c r="DD272" s="67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  <c r="ATJ272"/>
      <c r="ATK272"/>
      <c r="ATL272"/>
      <c r="ATM272"/>
      <c r="ATN272"/>
      <c r="ATO272"/>
      <c r="ATP272"/>
      <c r="ATQ272"/>
      <c r="ATR272"/>
      <c r="ATS272"/>
      <c r="ATT272"/>
      <c r="ATU272"/>
      <c r="ATV272"/>
      <c r="ATW272"/>
      <c r="ATX272"/>
      <c r="ATY272"/>
      <c r="ATZ272"/>
      <c r="AUA272"/>
      <c r="AUB272"/>
      <c r="AUC272"/>
      <c r="AUD272"/>
      <c r="AUE272"/>
      <c r="AUF272"/>
      <c r="AUG272"/>
      <c r="AUH272"/>
      <c r="AUI272"/>
      <c r="AUJ272"/>
      <c r="AUK272"/>
      <c r="AUL272"/>
      <c r="AUM272"/>
      <c r="AUN272"/>
      <c r="AUO272"/>
      <c r="AUP272"/>
      <c r="AUQ272"/>
      <c r="AUR272"/>
      <c r="AUS272"/>
      <c r="AUT272"/>
      <c r="AUU272"/>
      <c r="AUV272"/>
      <c r="AUW272"/>
      <c r="AUX272"/>
      <c r="AUY272"/>
      <c r="AUZ272"/>
      <c r="AVA272"/>
      <c r="AVB272"/>
      <c r="AVC272"/>
      <c r="AVD272"/>
      <c r="AVE272"/>
      <c r="AVF272"/>
      <c r="AVG272"/>
      <c r="AVH272"/>
      <c r="AVI272"/>
      <c r="AVJ272"/>
      <c r="AVK272"/>
      <c r="AVL272"/>
      <c r="AVM272"/>
      <c r="AVN272"/>
      <c r="AVO272"/>
      <c r="AVP272"/>
      <c r="AVQ272"/>
      <c r="AVR272"/>
      <c r="AVS272"/>
      <c r="AVT272"/>
      <c r="AVU272"/>
      <c r="AVV272"/>
      <c r="AVW272"/>
      <c r="AVX272"/>
      <c r="AVY272"/>
      <c r="AVZ272"/>
      <c r="AWA272"/>
      <c r="AWB272"/>
      <c r="AWC272"/>
      <c r="AWD272"/>
      <c r="AWE272"/>
      <c r="AWF272"/>
      <c r="AWG272"/>
      <c r="AWH272"/>
      <c r="AWI272"/>
      <c r="AWJ272"/>
      <c r="AWK272"/>
      <c r="AWL272"/>
      <c r="AWM272"/>
      <c r="AWN272"/>
      <c r="AWO272"/>
      <c r="AWP272"/>
      <c r="AWQ272"/>
      <c r="AWR272"/>
      <c r="AWS272"/>
      <c r="AWT272"/>
      <c r="AWU272"/>
      <c r="AWV272"/>
      <c r="AWW272"/>
      <c r="AWX272"/>
      <c r="AWY272"/>
      <c r="AWZ272"/>
      <c r="AXA272"/>
      <c r="AXB272"/>
      <c r="AXC272"/>
      <c r="AXD272"/>
      <c r="AXE272"/>
      <c r="AXF272"/>
      <c r="AXG272"/>
      <c r="AXH272"/>
      <c r="AXI272"/>
      <c r="AXJ272"/>
      <c r="AXK272"/>
      <c r="AXL272"/>
      <c r="AXM272"/>
      <c r="AXN272"/>
      <c r="AXO272"/>
      <c r="AXP272"/>
      <c r="AXQ272"/>
      <c r="AXR272"/>
      <c r="AXS272"/>
      <c r="AXT272"/>
      <c r="AXU272"/>
      <c r="AXV272"/>
      <c r="AXW272"/>
      <c r="AXX272"/>
      <c r="AXY272"/>
      <c r="AXZ272"/>
      <c r="AYA272"/>
      <c r="AYB272"/>
      <c r="AYC272"/>
      <c r="AYD272"/>
      <c r="AYE272"/>
      <c r="AYF272"/>
      <c r="AYG272"/>
      <c r="AYH272"/>
      <c r="AYI272"/>
      <c r="AYJ272"/>
      <c r="AYK272"/>
      <c r="AYL272"/>
      <c r="AYM272"/>
      <c r="AYN272"/>
      <c r="AYO272"/>
      <c r="AYP272"/>
      <c r="AYQ272"/>
      <c r="AYR272"/>
      <c r="AYS272"/>
      <c r="AYT272"/>
      <c r="AYU272"/>
      <c r="AYV272"/>
      <c r="AYW272"/>
      <c r="AYX272"/>
      <c r="AYY272"/>
      <c r="AYZ272"/>
      <c r="AZA272"/>
      <c r="AZB272"/>
      <c r="AZC272"/>
      <c r="AZD272"/>
      <c r="AZE272"/>
      <c r="AZF272"/>
      <c r="AZG272"/>
      <c r="AZH272"/>
      <c r="AZI272"/>
      <c r="AZJ272"/>
      <c r="AZK272"/>
      <c r="AZL272"/>
      <c r="AZM272"/>
      <c r="AZN272"/>
      <c r="AZO272"/>
      <c r="AZP272"/>
      <c r="AZQ272"/>
      <c r="AZR272"/>
      <c r="AZS272"/>
      <c r="AZT272"/>
      <c r="AZU272"/>
      <c r="AZV272"/>
      <c r="AZW272"/>
      <c r="AZX272"/>
      <c r="AZY272"/>
      <c r="AZZ272"/>
      <c r="BAA272"/>
      <c r="BAB272"/>
      <c r="BAC272"/>
      <c r="BAD272"/>
      <c r="BAE272"/>
      <c r="BAF272"/>
      <c r="BAG272"/>
      <c r="BAH272"/>
      <c r="BAI272"/>
      <c r="BAJ272"/>
      <c r="BAK272"/>
      <c r="BAL272"/>
      <c r="BAM272"/>
      <c r="BAN272"/>
      <c r="BAO272"/>
      <c r="BAP272"/>
      <c r="BAQ272"/>
      <c r="BAR272"/>
      <c r="BAS272"/>
      <c r="BAT272"/>
      <c r="BAU272"/>
      <c r="BAV272"/>
      <c r="BAW272"/>
      <c r="BAX272"/>
      <c r="BAY272"/>
      <c r="BAZ272"/>
      <c r="BBA272"/>
      <c r="BBB272"/>
      <c r="BBC272"/>
      <c r="BBD272"/>
      <c r="BBE272"/>
      <c r="BBF272"/>
      <c r="BBG272"/>
      <c r="BBH272"/>
      <c r="BBI272"/>
      <c r="BBJ272"/>
      <c r="BBK272"/>
      <c r="BBL272"/>
      <c r="BBM272"/>
      <c r="BBN272"/>
      <c r="BBO272"/>
      <c r="BBP272"/>
      <c r="BBQ272"/>
      <c r="BBR272"/>
      <c r="BBS272"/>
      <c r="BBT272"/>
      <c r="BBU272"/>
      <c r="BBV272"/>
      <c r="BBW272"/>
      <c r="BBX272"/>
      <c r="BBY272"/>
      <c r="BBZ272"/>
      <c r="BCA272"/>
      <c r="BCB272"/>
      <c r="BCC272"/>
      <c r="BCD272"/>
      <c r="BCE272"/>
      <c r="BCF272"/>
      <c r="BCG272"/>
      <c r="BCH272"/>
      <c r="BCI272"/>
      <c r="BCJ272"/>
      <c r="BCK272"/>
      <c r="BCL272"/>
      <c r="BCM272"/>
      <c r="BCN272"/>
      <c r="BCO272"/>
      <c r="BCP272"/>
      <c r="BCQ272"/>
      <c r="BCR272"/>
      <c r="BCS272"/>
      <c r="BCT272"/>
      <c r="BCU272"/>
      <c r="BCV272"/>
      <c r="BCW272"/>
      <c r="BCX272"/>
      <c r="BCY272"/>
      <c r="BCZ272"/>
      <c r="BDA272"/>
      <c r="BDB272"/>
      <c r="BDC272"/>
      <c r="BDD272"/>
      <c r="BDE272"/>
      <c r="BDF272"/>
      <c r="BDG272"/>
      <c r="BDH272"/>
      <c r="BDI272"/>
      <c r="BDJ272"/>
      <c r="BDK272"/>
      <c r="BDL272"/>
      <c r="BDM272"/>
      <c r="BDN272"/>
      <c r="BDO272"/>
      <c r="BDP272"/>
      <c r="BDQ272"/>
      <c r="BDR272"/>
      <c r="BDS272"/>
      <c r="BDT272"/>
      <c r="BDU272"/>
    </row>
    <row r="273" spans="2:1477" s="69" customFormat="1">
      <c r="B273" s="158" t="s">
        <v>7</v>
      </c>
      <c r="C273" s="158" t="s">
        <v>457</v>
      </c>
      <c r="D273" s="158" t="s">
        <v>458</v>
      </c>
      <c r="E273" s="194">
        <v>44971</v>
      </c>
      <c r="F273" s="158" t="s">
        <v>823</v>
      </c>
      <c r="G273" s="158" t="s">
        <v>827</v>
      </c>
      <c r="H273" s="195">
        <v>1</v>
      </c>
      <c r="I273" s="132">
        <v>1</v>
      </c>
      <c r="J273" s="132">
        <v>94</v>
      </c>
      <c r="K273" s="132">
        <v>108</v>
      </c>
      <c r="L273" s="132">
        <v>107</v>
      </c>
      <c r="M273" s="192">
        <f t="shared" si="108"/>
        <v>0.98936170212765961</v>
      </c>
      <c r="N273" s="69">
        <f t="shared" si="109"/>
        <v>1</v>
      </c>
      <c r="O273" s="132">
        <v>1</v>
      </c>
      <c r="P273" s="132">
        <v>0</v>
      </c>
      <c r="Q273" s="132">
        <v>0</v>
      </c>
      <c r="R273" s="132">
        <v>14</v>
      </c>
      <c r="S273" s="132">
        <v>0</v>
      </c>
      <c r="T273" s="191">
        <v>855737</v>
      </c>
      <c r="U273" s="191">
        <v>38426</v>
      </c>
      <c r="V273" s="191">
        <v>817311</v>
      </c>
      <c r="W273" s="191">
        <v>857248</v>
      </c>
      <c r="X273" s="191">
        <v>864748</v>
      </c>
      <c r="Y273" s="191">
        <v>0</v>
      </c>
      <c r="Z273" s="191">
        <v>0</v>
      </c>
      <c r="AA273" s="191">
        <v>0</v>
      </c>
      <c r="AB273" s="191">
        <v>864748</v>
      </c>
      <c r="AC273" s="191">
        <v>863238</v>
      </c>
      <c r="AD273" s="192">
        <f t="shared" si="110"/>
        <v>1.0561928078785188</v>
      </c>
      <c r="AE273" s="132">
        <f t="shared" si="111"/>
        <v>1</v>
      </c>
      <c r="AF273" s="191">
        <v>0</v>
      </c>
      <c r="AG273" s="191">
        <v>1510</v>
      </c>
      <c r="AH273" s="132">
        <v>12</v>
      </c>
      <c r="AI273" s="132">
        <v>2</v>
      </c>
      <c r="AJ273" s="132">
        <v>0</v>
      </c>
      <c r="AK273" s="132">
        <v>0</v>
      </c>
      <c r="AL273" s="80">
        <v>2884</v>
      </c>
      <c r="AM273" s="80">
        <v>0</v>
      </c>
      <c r="AN273" s="132">
        <v>0</v>
      </c>
      <c r="AO273" s="132">
        <v>0</v>
      </c>
      <c r="AP273" s="80">
        <v>30181</v>
      </c>
      <c r="AQ273" s="80">
        <v>0</v>
      </c>
      <c r="AR273" s="132">
        <v>0</v>
      </c>
      <c r="AS273" s="132">
        <v>0</v>
      </c>
      <c r="AT273" s="80">
        <v>0</v>
      </c>
      <c r="AU273" s="80">
        <v>0</v>
      </c>
      <c r="AV273" s="132">
        <v>0</v>
      </c>
      <c r="AW273" s="132">
        <v>0</v>
      </c>
      <c r="AX273" s="80">
        <v>0</v>
      </c>
      <c r="AY273" s="80">
        <v>0</v>
      </c>
      <c r="AZ273" s="132">
        <v>0</v>
      </c>
      <c r="BA273" s="132">
        <v>0</v>
      </c>
      <c r="BB273" s="80">
        <v>0</v>
      </c>
      <c r="BC273" s="80">
        <v>0</v>
      </c>
      <c r="BD273" s="132">
        <v>0</v>
      </c>
      <c r="BE273" s="132">
        <v>0</v>
      </c>
      <c r="BF273" s="80">
        <v>0</v>
      </c>
      <c r="BG273" s="80">
        <v>0</v>
      </c>
      <c r="BH273" s="132">
        <v>0</v>
      </c>
      <c r="BI273" s="132">
        <v>0</v>
      </c>
      <c r="BJ273" s="80">
        <v>3075</v>
      </c>
      <c r="BK273" s="80">
        <v>0</v>
      </c>
      <c r="BL273" s="132">
        <v>0</v>
      </c>
      <c r="BM273" s="132">
        <v>0</v>
      </c>
      <c r="BN273" s="80">
        <v>0</v>
      </c>
      <c r="BO273" s="80">
        <v>0</v>
      </c>
      <c r="BP273" s="132">
        <v>0</v>
      </c>
      <c r="BQ273" s="132">
        <v>0</v>
      </c>
      <c r="BR273" s="80">
        <v>1510</v>
      </c>
      <c r="BS273" s="80">
        <v>0</v>
      </c>
      <c r="BT273" s="132">
        <v>0</v>
      </c>
      <c r="BU273" s="132">
        <v>0</v>
      </c>
      <c r="BV273" s="80">
        <v>0</v>
      </c>
      <c r="BW273" s="80">
        <v>0</v>
      </c>
      <c r="BX273" s="132">
        <v>0</v>
      </c>
      <c r="BY273" s="132">
        <v>0</v>
      </c>
      <c r="BZ273" s="80">
        <v>0</v>
      </c>
      <c r="CA273" s="80">
        <v>0</v>
      </c>
      <c r="CB273" s="132">
        <v>0</v>
      </c>
      <c r="CC273" s="132">
        <v>0</v>
      </c>
      <c r="CD273" s="80">
        <v>0</v>
      </c>
      <c r="CE273" s="80">
        <v>0</v>
      </c>
      <c r="CF273" s="132">
        <v>0</v>
      </c>
      <c r="CG273" s="132">
        <v>0</v>
      </c>
      <c r="CH273" s="80">
        <v>0</v>
      </c>
      <c r="CI273" s="80">
        <v>0</v>
      </c>
      <c r="CJ273" s="132">
        <v>0</v>
      </c>
      <c r="CK273" s="132">
        <v>0</v>
      </c>
      <c r="CL273" s="80">
        <v>37651</v>
      </c>
      <c r="CM273" s="80">
        <v>0</v>
      </c>
      <c r="CN273" s="158" t="s">
        <v>735</v>
      </c>
      <c r="CO273" s="158" t="s">
        <v>736</v>
      </c>
      <c r="CP273" s="158" t="s">
        <v>570</v>
      </c>
      <c r="CQ273" s="158" t="s">
        <v>570</v>
      </c>
      <c r="CR273" s="158" t="s">
        <v>570</v>
      </c>
      <c r="CS273" s="158" t="s">
        <v>570</v>
      </c>
      <c r="CT273" s="194">
        <v>45261</v>
      </c>
      <c r="CU273" s="158" t="s">
        <v>828</v>
      </c>
      <c r="CV273" s="158" t="s">
        <v>824</v>
      </c>
      <c r="CW273" s="194" t="s">
        <v>168</v>
      </c>
      <c r="CX273" s="194">
        <v>45194</v>
      </c>
      <c r="CY273" s="158" t="s">
        <v>825</v>
      </c>
      <c r="CZ273" s="158" t="s">
        <v>824</v>
      </c>
      <c r="DA273" s="158" t="s">
        <v>893</v>
      </c>
      <c r="DB273" s="200">
        <v>859411.5</v>
      </c>
      <c r="DC273" s="158"/>
      <c r="DD273" s="67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  <c r="ATJ273"/>
      <c r="ATK273"/>
      <c r="ATL273"/>
      <c r="ATM273"/>
      <c r="ATN273"/>
      <c r="ATO273"/>
      <c r="ATP273"/>
      <c r="ATQ273"/>
      <c r="ATR273"/>
      <c r="ATS273"/>
      <c r="ATT273"/>
      <c r="ATU273"/>
      <c r="ATV273"/>
      <c r="ATW273"/>
      <c r="ATX273"/>
      <c r="ATY273"/>
      <c r="ATZ273"/>
      <c r="AUA273"/>
      <c r="AUB273"/>
      <c r="AUC273"/>
      <c r="AUD273"/>
      <c r="AUE273"/>
      <c r="AUF273"/>
      <c r="AUG273"/>
      <c r="AUH273"/>
      <c r="AUI273"/>
      <c r="AUJ273"/>
      <c r="AUK273"/>
      <c r="AUL273"/>
      <c r="AUM273"/>
      <c r="AUN273"/>
      <c r="AUO273"/>
      <c r="AUP273"/>
      <c r="AUQ273"/>
      <c r="AUR273"/>
      <c r="AUS273"/>
      <c r="AUT273"/>
      <c r="AUU273"/>
      <c r="AUV273"/>
      <c r="AUW273"/>
      <c r="AUX273"/>
      <c r="AUY273"/>
      <c r="AUZ273"/>
      <c r="AVA273"/>
      <c r="AVB273"/>
      <c r="AVC273"/>
      <c r="AVD273"/>
      <c r="AVE273"/>
      <c r="AVF273"/>
      <c r="AVG273"/>
      <c r="AVH273"/>
      <c r="AVI273"/>
      <c r="AVJ273"/>
      <c r="AVK273"/>
      <c r="AVL273"/>
      <c r="AVM273"/>
      <c r="AVN273"/>
      <c r="AVO273"/>
      <c r="AVP273"/>
      <c r="AVQ273"/>
      <c r="AVR273"/>
      <c r="AVS273"/>
      <c r="AVT273"/>
      <c r="AVU273"/>
      <c r="AVV273"/>
      <c r="AVW273"/>
      <c r="AVX273"/>
      <c r="AVY273"/>
      <c r="AVZ273"/>
      <c r="AWA273"/>
      <c r="AWB273"/>
      <c r="AWC273"/>
      <c r="AWD273"/>
      <c r="AWE273"/>
      <c r="AWF273"/>
      <c r="AWG273"/>
      <c r="AWH273"/>
      <c r="AWI273"/>
      <c r="AWJ273"/>
      <c r="AWK273"/>
      <c r="AWL273"/>
      <c r="AWM273"/>
      <c r="AWN273"/>
      <c r="AWO273"/>
      <c r="AWP273"/>
      <c r="AWQ273"/>
      <c r="AWR273"/>
      <c r="AWS273"/>
      <c r="AWT273"/>
      <c r="AWU273"/>
      <c r="AWV273"/>
      <c r="AWW273"/>
      <c r="AWX273"/>
      <c r="AWY273"/>
      <c r="AWZ273"/>
      <c r="AXA273"/>
      <c r="AXB273"/>
      <c r="AXC273"/>
      <c r="AXD273"/>
      <c r="AXE273"/>
      <c r="AXF273"/>
      <c r="AXG273"/>
      <c r="AXH273"/>
      <c r="AXI273"/>
      <c r="AXJ273"/>
      <c r="AXK273"/>
      <c r="AXL273"/>
      <c r="AXM273"/>
      <c r="AXN273"/>
      <c r="AXO273"/>
      <c r="AXP273"/>
      <c r="AXQ273"/>
      <c r="AXR273"/>
      <c r="AXS273"/>
      <c r="AXT273"/>
      <c r="AXU273"/>
      <c r="AXV273"/>
      <c r="AXW273"/>
      <c r="AXX273"/>
      <c r="AXY273"/>
      <c r="AXZ273"/>
      <c r="AYA273"/>
      <c r="AYB273"/>
      <c r="AYC273"/>
      <c r="AYD273"/>
      <c r="AYE273"/>
      <c r="AYF273"/>
      <c r="AYG273"/>
      <c r="AYH273"/>
      <c r="AYI273"/>
      <c r="AYJ273"/>
      <c r="AYK273"/>
      <c r="AYL273"/>
      <c r="AYM273"/>
      <c r="AYN273"/>
      <c r="AYO273"/>
      <c r="AYP273"/>
      <c r="AYQ273"/>
      <c r="AYR273"/>
      <c r="AYS273"/>
      <c r="AYT273"/>
      <c r="AYU273"/>
      <c r="AYV273"/>
      <c r="AYW273"/>
      <c r="AYX273"/>
      <c r="AYY273"/>
      <c r="AYZ273"/>
      <c r="AZA273"/>
      <c r="AZB273"/>
      <c r="AZC273"/>
      <c r="AZD273"/>
      <c r="AZE273"/>
      <c r="AZF273"/>
      <c r="AZG273"/>
      <c r="AZH273"/>
      <c r="AZI273"/>
      <c r="AZJ273"/>
      <c r="AZK273"/>
      <c r="AZL273"/>
      <c r="AZM273"/>
      <c r="AZN273"/>
      <c r="AZO273"/>
      <c r="AZP273"/>
      <c r="AZQ273"/>
      <c r="AZR273"/>
      <c r="AZS273"/>
      <c r="AZT273"/>
      <c r="AZU273"/>
      <c r="AZV273"/>
      <c r="AZW273"/>
      <c r="AZX273"/>
      <c r="AZY273"/>
      <c r="AZZ273"/>
      <c r="BAA273"/>
      <c r="BAB273"/>
      <c r="BAC273"/>
      <c r="BAD273"/>
      <c r="BAE273"/>
      <c r="BAF273"/>
      <c r="BAG273"/>
      <c r="BAH273"/>
      <c r="BAI273"/>
      <c r="BAJ273"/>
      <c r="BAK273"/>
      <c r="BAL273"/>
      <c r="BAM273"/>
      <c r="BAN273"/>
      <c r="BAO273"/>
      <c r="BAP273"/>
      <c r="BAQ273"/>
      <c r="BAR273"/>
      <c r="BAS273"/>
      <c r="BAT273"/>
      <c r="BAU273"/>
      <c r="BAV273"/>
      <c r="BAW273"/>
      <c r="BAX273"/>
      <c r="BAY273"/>
      <c r="BAZ273"/>
      <c r="BBA273"/>
      <c r="BBB273"/>
      <c r="BBC273"/>
      <c r="BBD273"/>
      <c r="BBE273"/>
      <c r="BBF273"/>
      <c r="BBG273"/>
      <c r="BBH273"/>
      <c r="BBI273"/>
      <c r="BBJ273"/>
      <c r="BBK273"/>
      <c r="BBL273"/>
      <c r="BBM273"/>
      <c r="BBN273"/>
      <c r="BBO273"/>
      <c r="BBP273"/>
      <c r="BBQ273"/>
      <c r="BBR273"/>
      <c r="BBS273"/>
      <c r="BBT273"/>
      <c r="BBU273"/>
      <c r="BBV273"/>
      <c r="BBW273"/>
      <c r="BBX273"/>
      <c r="BBY273"/>
      <c r="BBZ273"/>
      <c r="BCA273"/>
      <c r="BCB273"/>
      <c r="BCC273"/>
      <c r="BCD273"/>
      <c r="BCE273"/>
      <c r="BCF273"/>
      <c r="BCG273"/>
      <c r="BCH273"/>
      <c r="BCI273"/>
      <c r="BCJ273"/>
      <c r="BCK273"/>
      <c r="BCL273"/>
      <c r="BCM273"/>
      <c r="BCN273"/>
      <c r="BCO273"/>
      <c r="BCP273"/>
      <c r="BCQ273"/>
      <c r="BCR273"/>
      <c r="BCS273"/>
      <c r="BCT273"/>
      <c r="BCU273"/>
      <c r="BCV273"/>
      <c r="BCW273"/>
      <c r="BCX273"/>
      <c r="BCY273"/>
      <c r="BCZ273"/>
      <c r="BDA273"/>
      <c r="BDB273"/>
      <c r="BDC273"/>
      <c r="BDD273"/>
      <c r="BDE273"/>
      <c r="BDF273"/>
      <c r="BDG273"/>
      <c r="BDH273"/>
      <c r="BDI273"/>
      <c r="BDJ273"/>
      <c r="BDK273"/>
      <c r="BDL273"/>
      <c r="BDM273"/>
      <c r="BDN273"/>
      <c r="BDO273"/>
      <c r="BDP273"/>
      <c r="BDQ273"/>
      <c r="BDR273"/>
      <c r="BDS273"/>
      <c r="BDT273"/>
      <c r="BDU273"/>
    </row>
    <row r="274" spans="2:1477" s="69" customFormat="1">
      <c r="B274" s="158" t="s">
        <v>7</v>
      </c>
      <c r="C274" s="158" t="s">
        <v>818</v>
      </c>
      <c r="D274" s="158" t="s">
        <v>896</v>
      </c>
      <c r="E274" s="194">
        <v>45055</v>
      </c>
      <c r="F274" s="158" t="s">
        <v>821</v>
      </c>
      <c r="G274" s="158" t="s">
        <v>827</v>
      </c>
      <c r="H274" s="195">
        <v>1</v>
      </c>
      <c r="I274" s="132">
        <v>0</v>
      </c>
      <c r="J274" s="132">
        <v>86</v>
      </c>
      <c r="K274" s="132">
        <v>90</v>
      </c>
      <c r="L274" s="132">
        <v>27</v>
      </c>
      <c r="M274" s="192">
        <f t="shared" si="108"/>
        <v>0.26744186046511625</v>
      </c>
      <c r="N274" s="69">
        <f t="shared" si="109"/>
        <v>1</v>
      </c>
      <c r="O274" s="132">
        <v>63</v>
      </c>
      <c r="P274" s="132">
        <v>0</v>
      </c>
      <c r="Q274" s="132">
        <v>0</v>
      </c>
      <c r="R274" s="132">
        <v>4</v>
      </c>
      <c r="S274" s="132">
        <v>0</v>
      </c>
      <c r="T274" s="191">
        <v>491221</v>
      </c>
      <c r="U274" s="191">
        <v>32753</v>
      </c>
      <c r="V274" s="191">
        <v>458468</v>
      </c>
      <c r="W274" s="191">
        <v>491221</v>
      </c>
      <c r="X274" s="191">
        <v>344856</v>
      </c>
      <c r="Y274" s="191">
        <v>0</v>
      </c>
      <c r="Z274" s="191">
        <v>0</v>
      </c>
      <c r="AA274" s="191">
        <v>0</v>
      </c>
      <c r="AB274" s="191">
        <v>344856</v>
      </c>
      <c r="AC274" s="191">
        <v>344856</v>
      </c>
      <c r="AD274" s="192">
        <f t="shared" si="110"/>
        <v>0.75219208319882735</v>
      </c>
      <c r="AE274" s="132">
        <f t="shared" si="111"/>
        <v>1</v>
      </c>
      <c r="AF274" s="191">
        <v>0</v>
      </c>
      <c r="AG274" s="191">
        <v>0</v>
      </c>
      <c r="AH274" s="132">
        <v>0</v>
      </c>
      <c r="AI274" s="132">
        <v>4</v>
      </c>
      <c r="AJ274" s="132">
        <v>0</v>
      </c>
      <c r="AK274" s="132">
        <v>0</v>
      </c>
      <c r="AL274" s="80">
        <v>0</v>
      </c>
      <c r="AM274" s="80">
        <v>0</v>
      </c>
      <c r="AN274" s="132">
        <v>0</v>
      </c>
      <c r="AO274" s="132">
        <v>0</v>
      </c>
      <c r="AP274" s="80">
        <v>0</v>
      </c>
      <c r="AQ274" s="80">
        <v>0</v>
      </c>
      <c r="AR274" s="132">
        <v>0</v>
      </c>
      <c r="AS274" s="132">
        <v>0</v>
      </c>
      <c r="AT274" s="80">
        <v>0</v>
      </c>
      <c r="AU274" s="80">
        <v>0</v>
      </c>
      <c r="AV274" s="132">
        <v>0</v>
      </c>
      <c r="AW274" s="132">
        <v>0</v>
      </c>
      <c r="AX274" s="80">
        <v>0</v>
      </c>
      <c r="AY274" s="80">
        <v>0</v>
      </c>
      <c r="AZ274" s="132">
        <v>0</v>
      </c>
      <c r="BA274" s="132">
        <v>0</v>
      </c>
      <c r="BB274" s="80">
        <v>0</v>
      </c>
      <c r="BC274" s="80">
        <v>0</v>
      </c>
      <c r="BD274" s="132">
        <v>0</v>
      </c>
      <c r="BE274" s="132">
        <v>0</v>
      </c>
      <c r="BF274" s="80">
        <v>0</v>
      </c>
      <c r="BG274" s="80">
        <v>0</v>
      </c>
      <c r="BH274" s="132">
        <v>0</v>
      </c>
      <c r="BI274" s="132">
        <v>0</v>
      </c>
      <c r="BJ274" s="80">
        <v>0</v>
      </c>
      <c r="BK274" s="80">
        <v>0</v>
      </c>
      <c r="BL274" s="132">
        <v>0</v>
      </c>
      <c r="BM274" s="132">
        <v>0</v>
      </c>
      <c r="BN274" s="80">
        <v>0</v>
      </c>
      <c r="BO274" s="80">
        <v>0</v>
      </c>
      <c r="BP274" s="132">
        <v>0</v>
      </c>
      <c r="BQ274" s="132">
        <v>0</v>
      </c>
      <c r="BR274" s="80">
        <v>0</v>
      </c>
      <c r="BS274" s="80">
        <v>0</v>
      </c>
      <c r="BT274" s="132">
        <v>0</v>
      </c>
      <c r="BU274" s="132">
        <v>0</v>
      </c>
      <c r="BV274" s="80">
        <v>0</v>
      </c>
      <c r="BW274" s="80">
        <v>0</v>
      </c>
      <c r="BX274" s="132">
        <v>0</v>
      </c>
      <c r="BY274" s="132">
        <v>0</v>
      </c>
      <c r="BZ274" s="80">
        <v>0</v>
      </c>
      <c r="CA274" s="80">
        <v>0</v>
      </c>
      <c r="CB274" s="132">
        <v>0</v>
      </c>
      <c r="CC274" s="132">
        <v>0</v>
      </c>
      <c r="CD274" s="80">
        <v>0</v>
      </c>
      <c r="CE274" s="80">
        <v>0</v>
      </c>
      <c r="CF274" s="132">
        <v>0</v>
      </c>
      <c r="CG274" s="132">
        <v>0</v>
      </c>
      <c r="CH274" s="80">
        <v>0</v>
      </c>
      <c r="CI274" s="80">
        <v>0</v>
      </c>
      <c r="CJ274" s="132">
        <v>0</v>
      </c>
      <c r="CK274" s="132">
        <v>0</v>
      </c>
      <c r="CL274" s="80">
        <v>0</v>
      </c>
      <c r="CM274" s="80">
        <v>0</v>
      </c>
      <c r="CN274" s="158" t="s">
        <v>819</v>
      </c>
      <c r="CO274" s="158" t="s">
        <v>820</v>
      </c>
      <c r="CP274" s="158" t="s">
        <v>570</v>
      </c>
      <c r="CQ274" s="158" t="s">
        <v>570</v>
      </c>
      <c r="CR274" s="158" t="s">
        <v>570</v>
      </c>
      <c r="CS274" s="158" t="s">
        <v>570</v>
      </c>
      <c r="CT274" s="194">
        <v>45257</v>
      </c>
      <c r="CU274" s="158" t="s">
        <v>828</v>
      </c>
      <c r="CV274" s="158" t="s">
        <v>824</v>
      </c>
      <c r="CW274" s="194" t="s">
        <v>168</v>
      </c>
      <c r="CX274" s="194">
        <v>45184</v>
      </c>
      <c r="CY274" s="158" t="s">
        <v>825</v>
      </c>
      <c r="CZ274" s="158" t="s">
        <v>824</v>
      </c>
      <c r="DA274" s="158" t="s">
        <v>893</v>
      </c>
      <c r="DB274" s="200">
        <v>690819.2</v>
      </c>
      <c r="DC274" s="158"/>
      <c r="DD274" s="67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  <c r="ATJ274"/>
      <c r="ATK274"/>
      <c r="ATL274"/>
      <c r="ATM274"/>
      <c r="ATN274"/>
      <c r="ATO274"/>
      <c r="ATP274"/>
      <c r="ATQ274"/>
      <c r="ATR274"/>
      <c r="ATS274"/>
      <c r="ATT274"/>
      <c r="ATU274"/>
      <c r="ATV274"/>
      <c r="ATW274"/>
      <c r="ATX274"/>
      <c r="ATY274"/>
      <c r="ATZ274"/>
      <c r="AUA274"/>
      <c r="AUB274"/>
      <c r="AUC274"/>
      <c r="AUD274"/>
      <c r="AUE274"/>
      <c r="AUF274"/>
      <c r="AUG274"/>
      <c r="AUH274"/>
      <c r="AUI274"/>
      <c r="AUJ274"/>
      <c r="AUK274"/>
      <c r="AUL274"/>
      <c r="AUM274"/>
      <c r="AUN274"/>
      <c r="AUO274"/>
      <c r="AUP274"/>
      <c r="AUQ274"/>
      <c r="AUR274"/>
      <c r="AUS274"/>
      <c r="AUT274"/>
      <c r="AUU274"/>
      <c r="AUV274"/>
      <c r="AUW274"/>
      <c r="AUX274"/>
      <c r="AUY274"/>
      <c r="AUZ274"/>
      <c r="AVA274"/>
      <c r="AVB274"/>
      <c r="AVC274"/>
      <c r="AVD274"/>
      <c r="AVE274"/>
      <c r="AVF274"/>
      <c r="AVG274"/>
      <c r="AVH274"/>
      <c r="AVI274"/>
      <c r="AVJ274"/>
      <c r="AVK274"/>
      <c r="AVL274"/>
      <c r="AVM274"/>
      <c r="AVN274"/>
      <c r="AVO274"/>
      <c r="AVP274"/>
      <c r="AVQ274"/>
      <c r="AVR274"/>
      <c r="AVS274"/>
      <c r="AVT274"/>
      <c r="AVU274"/>
      <c r="AVV274"/>
      <c r="AVW274"/>
      <c r="AVX274"/>
      <c r="AVY274"/>
      <c r="AVZ274"/>
      <c r="AWA274"/>
      <c r="AWB274"/>
      <c r="AWC274"/>
      <c r="AWD274"/>
      <c r="AWE274"/>
      <c r="AWF274"/>
      <c r="AWG274"/>
      <c r="AWH274"/>
      <c r="AWI274"/>
      <c r="AWJ274"/>
      <c r="AWK274"/>
      <c r="AWL274"/>
      <c r="AWM274"/>
      <c r="AWN274"/>
      <c r="AWO274"/>
      <c r="AWP274"/>
      <c r="AWQ274"/>
      <c r="AWR274"/>
      <c r="AWS274"/>
      <c r="AWT274"/>
      <c r="AWU274"/>
      <c r="AWV274"/>
      <c r="AWW274"/>
      <c r="AWX274"/>
      <c r="AWY274"/>
      <c r="AWZ274"/>
      <c r="AXA274"/>
      <c r="AXB274"/>
      <c r="AXC274"/>
      <c r="AXD274"/>
      <c r="AXE274"/>
      <c r="AXF274"/>
      <c r="AXG274"/>
      <c r="AXH274"/>
      <c r="AXI274"/>
      <c r="AXJ274"/>
      <c r="AXK274"/>
      <c r="AXL274"/>
      <c r="AXM274"/>
      <c r="AXN274"/>
      <c r="AXO274"/>
      <c r="AXP274"/>
      <c r="AXQ274"/>
      <c r="AXR274"/>
      <c r="AXS274"/>
      <c r="AXT274"/>
      <c r="AXU274"/>
      <c r="AXV274"/>
      <c r="AXW274"/>
      <c r="AXX274"/>
      <c r="AXY274"/>
      <c r="AXZ274"/>
      <c r="AYA274"/>
      <c r="AYB274"/>
      <c r="AYC274"/>
      <c r="AYD274"/>
      <c r="AYE274"/>
      <c r="AYF274"/>
      <c r="AYG274"/>
      <c r="AYH274"/>
      <c r="AYI274"/>
      <c r="AYJ274"/>
      <c r="AYK274"/>
      <c r="AYL274"/>
      <c r="AYM274"/>
      <c r="AYN274"/>
      <c r="AYO274"/>
      <c r="AYP274"/>
      <c r="AYQ274"/>
      <c r="AYR274"/>
      <c r="AYS274"/>
      <c r="AYT274"/>
      <c r="AYU274"/>
      <c r="AYV274"/>
      <c r="AYW274"/>
      <c r="AYX274"/>
      <c r="AYY274"/>
      <c r="AYZ274"/>
      <c r="AZA274"/>
      <c r="AZB274"/>
      <c r="AZC274"/>
      <c r="AZD274"/>
      <c r="AZE274"/>
      <c r="AZF274"/>
      <c r="AZG274"/>
      <c r="AZH274"/>
      <c r="AZI274"/>
      <c r="AZJ274"/>
      <c r="AZK274"/>
      <c r="AZL274"/>
      <c r="AZM274"/>
      <c r="AZN274"/>
      <c r="AZO274"/>
      <c r="AZP274"/>
      <c r="AZQ274"/>
      <c r="AZR274"/>
      <c r="AZS274"/>
      <c r="AZT274"/>
      <c r="AZU274"/>
      <c r="AZV274"/>
      <c r="AZW274"/>
      <c r="AZX274"/>
      <c r="AZY274"/>
      <c r="AZZ274"/>
      <c r="BAA274"/>
      <c r="BAB274"/>
      <c r="BAC274"/>
      <c r="BAD274"/>
      <c r="BAE274"/>
      <c r="BAF274"/>
      <c r="BAG274"/>
      <c r="BAH274"/>
      <c r="BAI274"/>
      <c r="BAJ274"/>
      <c r="BAK274"/>
      <c r="BAL274"/>
      <c r="BAM274"/>
      <c r="BAN274"/>
      <c r="BAO274"/>
      <c r="BAP274"/>
      <c r="BAQ274"/>
      <c r="BAR274"/>
      <c r="BAS274"/>
      <c r="BAT274"/>
      <c r="BAU274"/>
      <c r="BAV274"/>
      <c r="BAW274"/>
      <c r="BAX274"/>
      <c r="BAY274"/>
      <c r="BAZ274"/>
      <c r="BBA274"/>
      <c r="BBB274"/>
      <c r="BBC274"/>
      <c r="BBD274"/>
      <c r="BBE274"/>
      <c r="BBF274"/>
      <c r="BBG274"/>
      <c r="BBH274"/>
      <c r="BBI274"/>
      <c r="BBJ274"/>
      <c r="BBK274"/>
      <c r="BBL274"/>
      <c r="BBM274"/>
      <c r="BBN274"/>
      <c r="BBO274"/>
      <c r="BBP274"/>
      <c r="BBQ274"/>
      <c r="BBR274"/>
      <c r="BBS274"/>
      <c r="BBT274"/>
      <c r="BBU274"/>
      <c r="BBV274"/>
      <c r="BBW274"/>
      <c r="BBX274"/>
      <c r="BBY274"/>
      <c r="BBZ274"/>
      <c r="BCA274"/>
      <c r="BCB274"/>
      <c r="BCC274"/>
      <c r="BCD274"/>
      <c r="BCE274"/>
      <c r="BCF274"/>
      <c r="BCG274"/>
      <c r="BCH274"/>
      <c r="BCI274"/>
      <c r="BCJ274"/>
      <c r="BCK274"/>
      <c r="BCL274"/>
      <c r="BCM274"/>
      <c r="BCN274"/>
      <c r="BCO274"/>
      <c r="BCP274"/>
      <c r="BCQ274"/>
      <c r="BCR274"/>
      <c r="BCS274"/>
      <c r="BCT274"/>
      <c r="BCU274"/>
      <c r="BCV274"/>
      <c r="BCW274"/>
      <c r="BCX274"/>
      <c r="BCY274"/>
      <c r="BCZ274"/>
      <c r="BDA274"/>
      <c r="BDB274"/>
      <c r="BDC274"/>
      <c r="BDD274"/>
      <c r="BDE274"/>
      <c r="BDF274"/>
      <c r="BDG274"/>
      <c r="BDH274"/>
      <c r="BDI274"/>
      <c r="BDJ274"/>
      <c r="BDK274"/>
      <c r="BDL274"/>
      <c r="BDM274"/>
      <c r="BDN274"/>
      <c r="BDO274"/>
      <c r="BDP274"/>
      <c r="BDQ274"/>
      <c r="BDR274"/>
      <c r="BDS274"/>
      <c r="BDT274"/>
      <c r="BDU274"/>
    </row>
    <row r="275" spans="2:1477" s="5" customFormat="1" ht="12" thickBot="1">
      <c r="B275" s="75"/>
      <c r="C275" s="75"/>
      <c r="D275" s="75"/>
      <c r="E275" s="68"/>
      <c r="F275" s="75"/>
      <c r="G275" s="75"/>
      <c r="H275" s="187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7"/>
      <c r="U275" s="77"/>
      <c r="V275" s="77"/>
      <c r="W275" s="77"/>
      <c r="X275" s="77"/>
      <c r="Y275" s="190"/>
      <c r="Z275" s="190"/>
      <c r="AA275" s="190"/>
      <c r="AB275" s="190"/>
      <c r="AC275" s="190"/>
      <c r="AD275" s="76"/>
      <c r="AE275" s="76"/>
      <c r="AF275" s="190"/>
      <c r="AG275" s="190"/>
      <c r="AH275" s="76"/>
      <c r="AI275" s="76"/>
      <c r="AJ275" s="78"/>
      <c r="AK275" s="78"/>
      <c r="AL275" s="80"/>
      <c r="AM275" s="80"/>
      <c r="AN275" s="78"/>
      <c r="AO275" s="78"/>
      <c r="AP275" s="80"/>
      <c r="AQ275" s="80"/>
      <c r="AR275" s="78"/>
      <c r="AS275" s="78"/>
      <c r="AT275" s="80"/>
      <c r="AU275" s="80"/>
      <c r="AV275" s="78"/>
      <c r="AW275" s="78"/>
      <c r="AX275" s="80"/>
      <c r="AY275" s="80"/>
      <c r="AZ275" s="78"/>
      <c r="BA275" s="78"/>
      <c r="BB275" s="80"/>
      <c r="BC275" s="80"/>
      <c r="BD275" s="78"/>
      <c r="BE275" s="78"/>
      <c r="BF275" s="80"/>
      <c r="BG275" s="80"/>
      <c r="BH275" s="78"/>
      <c r="BI275" s="78"/>
      <c r="BJ275" s="80"/>
      <c r="BK275" s="80"/>
      <c r="BL275" s="78"/>
      <c r="BM275" s="78"/>
      <c r="BN275" s="80"/>
      <c r="BO275" s="80"/>
      <c r="BP275" s="78"/>
      <c r="BQ275" s="78"/>
      <c r="BR275" s="80"/>
      <c r="BS275" s="80"/>
      <c r="BT275" s="78"/>
      <c r="BU275" s="78"/>
      <c r="BV275" s="80"/>
      <c r="BW275" s="80"/>
      <c r="BX275" s="78"/>
      <c r="BY275" s="78"/>
      <c r="BZ275" s="80"/>
      <c r="CA275" s="80"/>
      <c r="CB275" s="78"/>
      <c r="CC275" s="78"/>
      <c r="CD275" s="80"/>
      <c r="CE275" s="80"/>
      <c r="CF275" s="78"/>
      <c r="CG275" s="78"/>
      <c r="CH275" s="80"/>
      <c r="CI275" s="80"/>
      <c r="CJ275" s="78"/>
      <c r="CK275" s="78"/>
      <c r="CL275" s="80"/>
      <c r="CM275" s="80"/>
      <c r="CN275" s="79"/>
      <c r="CO275" s="79"/>
      <c r="CP275" s="79"/>
      <c r="CQ275" s="79"/>
      <c r="CR275" s="79"/>
      <c r="CS275" s="79"/>
      <c r="CT275" s="68"/>
      <c r="CU275" s="75"/>
      <c r="CV275" s="75"/>
      <c r="CW275" s="68"/>
      <c r="CX275" s="68"/>
      <c r="CY275" s="75"/>
      <c r="CZ275" s="75"/>
      <c r="DA275" s="75"/>
      <c r="DB275" s="77"/>
      <c r="DC275" s="76"/>
      <c r="DD275" s="211"/>
    </row>
    <row r="276" spans="2:1477" s="6" customFormat="1" ht="24" customHeight="1" thickTop="1" thickBot="1">
      <c r="B276" s="245" t="s">
        <v>911</v>
      </c>
      <c r="C276" s="246"/>
      <c r="D276" s="247"/>
      <c r="E276" s="7"/>
      <c r="F276" s="8"/>
      <c r="G276" s="159">
        <f>IF(C257="","",ROWS(B257:B275)-1)</f>
        <v>18</v>
      </c>
      <c r="H276" s="9">
        <f>SUM(H257:H275)</f>
        <v>25</v>
      </c>
      <c r="I276" s="9">
        <f>SUM(I257:I275)</f>
        <v>94</v>
      </c>
      <c r="J276" s="16">
        <f>SUM(J257:J275)</f>
        <v>7185</v>
      </c>
      <c r="K276" s="9">
        <f>SUM(K257:K275)</f>
        <v>9207</v>
      </c>
      <c r="L276" s="9">
        <f>SUM(L257:L275)</f>
        <v>8467</v>
      </c>
      <c r="M276" s="204" t="e">
        <f>IF(C257="",0,N257/G257)</f>
        <v>#VALUE!</v>
      </c>
      <c r="N276" s="9">
        <f t="shared" ref="N276:AC276" si="112">SUM(N257:N275)</f>
        <v>18</v>
      </c>
      <c r="O276" s="9">
        <f t="shared" si="112"/>
        <v>740</v>
      </c>
      <c r="P276" s="10">
        <f t="shared" si="112"/>
        <v>0</v>
      </c>
      <c r="Q276" s="10">
        <f t="shared" si="112"/>
        <v>0</v>
      </c>
      <c r="R276" s="9">
        <f t="shared" si="112"/>
        <v>1915</v>
      </c>
      <c r="S276" s="9">
        <f t="shared" si="112"/>
        <v>107</v>
      </c>
      <c r="T276" s="11">
        <f t="shared" si="112"/>
        <v>384094438</v>
      </c>
      <c r="U276" s="11">
        <f t="shared" si="112"/>
        <v>1339130</v>
      </c>
      <c r="V276" s="11">
        <f t="shared" si="112"/>
        <v>382755309</v>
      </c>
      <c r="W276" s="11">
        <f t="shared" si="112"/>
        <v>394904639</v>
      </c>
      <c r="X276" s="11">
        <f t="shared" si="112"/>
        <v>391444631</v>
      </c>
      <c r="Y276" s="11">
        <f t="shared" si="112"/>
        <v>0</v>
      </c>
      <c r="Z276" s="11">
        <f t="shared" si="112"/>
        <v>11138823</v>
      </c>
      <c r="AA276" s="11">
        <f t="shared" si="112"/>
        <v>11138823</v>
      </c>
      <c r="AB276" s="11">
        <f t="shared" si="112"/>
        <v>402583454</v>
      </c>
      <c r="AC276" s="11">
        <f t="shared" si="112"/>
        <v>389188429</v>
      </c>
      <c r="AD276" s="142">
        <f>IF(G276="",0,AE276/G276)</f>
        <v>1</v>
      </c>
      <c r="AE276" s="145">
        <f t="shared" ref="AE276:CM276" si="113">SUM(AE257:AE275)</f>
        <v>18</v>
      </c>
      <c r="AF276" s="11">
        <f t="shared" si="113"/>
        <v>-11288670</v>
      </c>
      <c r="AG276" s="11">
        <f t="shared" si="113"/>
        <v>10810198</v>
      </c>
      <c r="AH276" s="10">
        <f t="shared" si="113"/>
        <v>1164</v>
      </c>
      <c r="AI276" s="10">
        <f t="shared" si="113"/>
        <v>667</v>
      </c>
      <c r="AJ276" s="12">
        <f t="shared" si="113"/>
        <v>0</v>
      </c>
      <c r="AK276" s="12">
        <f t="shared" si="113"/>
        <v>60</v>
      </c>
      <c r="AL276" s="11">
        <f t="shared" si="113"/>
        <v>828832</v>
      </c>
      <c r="AM276" s="11">
        <f t="shared" si="113"/>
        <v>0</v>
      </c>
      <c r="AN276" s="12">
        <f t="shared" si="113"/>
        <v>54</v>
      </c>
      <c r="AO276" s="12">
        <f t="shared" si="113"/>
        <v>14</v>
      </c>
      <c r="AP276" s="11">
        <f t="shared" si="113"/>
        <v>6127302</v>
      </c>
      <c r="AQ276" s="11">
        <f t="shared" si="113"/>
        <v>0</v>
      </c>
      <c r="AR276" s="12">
        <f t="shared" si="113"/>
        <v>0</v>
      </c>
      <c r="AS276" s="12">
        <f t="shared" si="113"/>
        <v>0</v>
      </c>
      <c r="AT276" s="11">
        <f t="shared" si="113"/>
        <v>13454</v>
      </c>
      <c r="AU276" s="11">
        <f t="shared" si="113"/>
        <v>0</v>
      </c>
      <c r="AV276" s="12">
        <f t="shared" si="113"/>
        <v>0</v>
      </c>
      <c r="AW276" s="12">
        <f t="shared" si="113"/>
        <v>0</v>
      </c>
      <c r="AX276" s="11">
        <f t="shared" si="113"/>
        <v>13842</v>
      </c>
      <c r="AY276" s="11">
        <f t="shared" si="113"/>
        <v>0</v>
      </c>
      <c r="AZ276" s="12">
        <f t="shared" si="113"/>
        <v>0</v>
      </c>
      <c r="BA276" s="12">
        <f t="shared" si="113"/>
        <v>0</v>
      </c>
      <c r="BB276" s="11">
        <f t="shared" si="113"/>
        <v>0</v>
      </c>
      <c r="BC276" s="11">
        <f t="shared" si="113"/>
        <v>0</v>
      </c>
      <c r="BD276" s="12">
        <f t="shared" si="113"/>
        <v>28</v>
      </c>
      <c r="BE276" s="12">
        <f t="shared" si="113"/>
        <v>40</v>
      </c>
      <c r="BF276" s="11">
        <f t="shared" si="113"/>
        <v>1764420</v>
      </c>
      <c r="BG276" s="11">
        <f t="shared" si="113"/>
        <v>0</v>
      </c>
      <c r="BH276" s="12">
        <f t="shared" si="113"/>
        <v>0</v>
      </c>
      <c r="BI276" s="12">
        <f t="shared" si="113"/>
        <v>18</v>
      </c>
      <c r="BJ276" s="11">
        <f t="shared" si="113"/>
        <v>1356982</v>
      </c>
      <c r="BK276" s="11">
        <f t="shared" si="113"/>
        <v>0</v>
      </c>
      <c r="BL276" s="12">
        <f t="shared" si="113"/>
        <v>0</v>
      </c>
      <c r="BM276" s="12">
        <f t="shared" si="113"/>
        <v>0</v>
      </c>
      <c r="BN276" s="11">
        <f t="shared" si="113"/>
        <v>0</v>
      </c>
      <c r="BO276" s="11">
        <f t="shared" si="113"/>
        <v>0</v>
      </c>
      <c r="BP276" s="12">
        <f t="shared" si="113"/>
        <v>130</v>
      </c>
      <c r="BQ276" s="12">
        <f t="shared" si="113"/>
        <v>19</v>
      </c>
      <c r="BR276" s="11">
        <f t="shared" si="113"/>
        <v>1503191</v>
      </c>
      <c r="BS276" s="11">
        <f t="shared" si="113"/>
        <v>0</v>
      </c>
      <c r="BT276" s="12">
        <f t="shared" si="113"/>
        <v>0</v>
      </c>
      <c r="BU276" s="12">
        <f t="shared" si="113"/>
        <v>0</v>
      </c>
      <c r="BV276" s="11">
        <f t="shared" si="113"/>
        <v>0</v>
      </c>
      <c r="BW276" s="11">
        <f t="shared" si="113"/>
        <v>0</v>
      </c>
      <c r="BX276" s="12">
        <f t="shared" si="113"/>
        <v>0</v>
      </c>
      <c r="BY276" s="12">
        <f t="shared" si="113"/>
        <v>0</v>
      </c>
      <c r="BZ276" s="11">
        <f t="shared" si="113"/>
        <v>0</v>
      </c>
      <c r="CA276" s="11">
        <f t="shared" si="113"/>
        <v>0</v>
      </c>
      <c r="CB276" s="12">
        <f t="shared" si="113"/>
        <v>0</v>
      </c>
      <c r="CC276" s="12">
        <f t="shared" si="113"/>
        <v>0</v>
      </c>
      <c r="CD276" s="11">
        <f t="shared" si="113"/>
        <v>0</v>
      </c>
      <c r="CE276" s="11">
        <f t="shared" si="113"/>
        <v>0</v>
      </c>
      <c r="CF276" s="12">
        <f t="shared" si="113"/>
        <v>0</v>
      </c>
      <c r="CG276" s="12">
        <f t="shared" si="113"/>
        <v>-44</v>
      </c>
      <c r="CH276" s="11">
        <f t="shared" si="113"/>
        <v>-190800</v>
      </c>
      <c r="CI276" s="11">
        <f t="shared" si="113"/>
        <v>0</v>
      </c>
      <c r="CJ276" s="12">
        <f t="shared" si="113"/>
        <v>212</v>
      </c>
      <c r="CK276" s="12">
        <f t="shared" si="113"/>
        <v>107</v>
      </c>
      <c r="CL276" s="11">
        <f t="shared" si="113"/>
        <v>11417224</v>
      </c>
      <c r="CM276" s="11">
        <f t="shared" si="113"/>
        <v>0</v>
      </c>
      <c r="CN276" s="13"/>
      <c r="CO276" s="13"/>
      <c r="CP276" s="13"/>
      <c r="CQ276" s="13"/>
      <c r="CR276" s="13"/>
      <c r="CS276" s="13"/>
      <c r="CT276" s="14"/>
      <c r="CU276" s="8"/>
      <c r="CV276" s="8"/>
      <c r="CW276" s="9"/>
      <c r="CX276" s="14"/>
      <c r="CY276" s="8"/>
      <c r="CZ276" s="8"/>
      <c r="DA276" s="8"/>
      <c r="DB276" s="11"/>
      <c r="DC276" s="13"/>
      <c r="DD276" s="15"/>
    </row>
    <row r="277" spans="2:1477" s="6" customFormat="1" ht="24" customHeight="1" thickTop="1" thickBot="1">
      <c r="B277" s="245" t="s">
        <v>39</v>
      </c>
      <c r="C277" s="246"/>
      <c r="D277" s="247"/>
      <c r="E277" s="7"/>
      <c r="F277" s="8"/>
      <c r="G277" s="9">
        <f t="shared" ref="G277:L277" si="114">SUM(G256,G276)</f>
        <v>18</v>
      </c>
      <c r="H277" s="9">
        <f t="shared" si="114"/>
        <v>25</v>
      </c>
      <c r="I277" s="9">
        <f t="shared" si="114"/>
        <v>94</v>
      </c>
      <c r="J277" s="9">
        <f t="shared" si="114"/>
        <v>7185</v>
      </c>
      <c r="K277" s="9">
        <f t="shared" si="114"/>
        <v>9207</v>
      </c>
      <c r="L277" s="9">
        <f t="shared" si="114"/>
        <v>8467</v>
      </c>
      <c r="M277" s="143">
        <f>IF(G277=0,0,N277/G277)</f>
        <v>1</v>
      </c>
      <c r="N277" s="9">
        <f t="shared" ref="N277:AC277" si="115">SUM(N256,N276)</f>
        <v>18</v>
      </c>
      <c r="O277" s="9">
        <f t="shared" si="115"/>
        <v>740</v>
      </c>
      <c r="P277" s="10">
        <f t="shared" si="115"/>
        <v>0</v>
      </c>
      <c r="Q277" s="10">
        <f t="shared" si="115"/>
        <v>0</v>
      </c>
      <c r="R277" s="9">
        <f t="shared" si="115"/>
        <v>1915</v>
      </c>
      <c r="S277" s="9">
        <f t="shared" si="115"/>
        <v>107</v>
      </c>
      <c r="T277" s="11">
        <f t="shared" si="115"/>
        <v>384094438</v>
      </c>
      <c r="U277" s="11">
        <f t="shared" si="115"/>
        <v>1339130</v>
      </c>
      <c r="V277" s="11">
        <f t="shared" si="115"/>
        <v>382755309</v>
      </c>
      <c r="W277" s="11">
        <f t="shared" si="115"/>
        <v>394904639</v>
      </c>
      <c r="X277" s="11">
        <f t="shared" si="115"/>
        <v>391444631</v>
      </c>
      <c r="Y277" s="11">
        <f t="shared" si="115"/>
        <v>0</v>
      </c>
      <c r="Z277" s="11">
        <f t="shared" si="115"/>
        <v>11138823</v>
      </c>
      <c r="AA277" s="11">
        <f t="shared" si="115"/>
        <v>11138823</v>
      </c>
      <c r="AB277" s="11">
        <f t="shared" si="115"/>
        <v>402583454</v>
      </c>
      <c r="AC277" s="11">
        <f t="shared" si="115"/>
        <v>389188429</v>
      </c>
      <c r="AD277" s="142">
        <f>IF(G277=0,0,AE277/G277)</f>
        <v>1</v>
      </c>
      <c r="AE277" s="145">
        <f t="shared" ref="AE277:CM277" si="116">SUM(AE256,AE276)</f>
        <v>18</v>
      </c>
      <c r="AF277" s="11">
        <f t="shared" si="116"/>
        <v>-11288670</v>
      </c>
      <c r="AG277" s="11">
        <f t="shared" si="116"/>
        <v>10810198</v>
      </c>
      <c r="AH277" s="10">
        <f t="shared" si="116"/>
        <v>1164</v>
      </c>
      <c r="AI277" s="10">
        <f t="shared" si="116"/>
        <v>667</v>
      </c>
      <c r="AJ277" s="12">
        <f t="shared" si="116"/>
        <v>0</v>
      </c>
      <c r="AK277" s="12">
        <f t="shared" si="116"/>
        <v>60</v>
      </c>
      <c r="AL277" s="11">
        <f t="shared" si="116"/>
        <v>828832</v>
      </c>
      <c r="AM277" s="11">
        <f t="shared" si="116"/>
        <v>0</v>
      </c>
      <c r="AN277" s="12">
        <f t="shared" si="116"/>
        <v>54</v>
      </c>
      <c r="AO277" s="12">
        <f t="shared" si="116"/>
        <v>14</v>
      </c>
      <c r="AP277" s="11">
        <f t="shared" si="116"/>
        <v>6127302</v>
      </c>
      <c r="AQ277" s="11">
        <f t="shared" si="116"/>
        <v>0</v>
      </c>
      <c r="AR277" s="12">
        <f t="shared" si="116"/>
        <v>0</v>
      </c>
      <c r="AS277" s="12">
        <f t="shared" si="116"/>
        <v>0</v>
      </c>
      <c r="AT277" s="11">
        <f t="shared" si="116"/>
        <v>13454</v>
      </c>
      <c r="AU277" s="11">
        <f t="shared" si="116"/>
        <v>0</v>
      </c>
      <c r="AV277" s="12">
        <f t="shared" si="116"/>
        <v>0</v>
      </c>
      <c r="AW277" s="12">
        <f t="shared" si="116"/>
        <v>0</v>
      </c>
      <c r="AX277" s="11">
        <f t="shared" si="116"/>
        <v>13842</v>
      </c>
      <c r="AY277" s="11">
        <f t="shared" si="116"/>
        <v>0</v>
      </c>
      <c r="AZ277" s="12">
        <f t="shared" si="116"/>
        <v>0</v>
      </c>
      <c r="BA277" s="12">
        <f t="shared" si="116"/>
        <v>0</v>
      </c>
      <c r="BB277" s="11">
        <f t="shared" si="116"/>
        <v>0</v>
      </c>
      <c r="BC277" s="11">
        <f t="shared" si="116"/>
        <v>0</v>
      </c>
      <c r="BD277" s="12">
        <f t="shared" si="116"/>
        <v>28</v>
      </c>
      <c r="BE277" s="12">
        <f t="shared" si="116"/>
        <v>40</v>
      </c>
      <c r="BF277" s="11">
        <f t="shared" si="116"/>
        <v>1764420</v>
      </c>
      <c r="BG277" s="11">
        <f t="shared" si="116"/>
        <v>0</v>
      </c>
      <c r="BH277" s="12">
        <f t="shared" si="116"/>
        <v>0</v>
      </c>
      <c r="BI277" s="12">
        <f t="shared" si="116"/>
        <v>18</v>
      </c>
      <c r="BJ277" s="11">
        <f t="shared" si="116"/>
        <v>1356982</v>
      </c>
      <c r="BK277" s="11">
        <f t="shared" si="116"/>
        <v>0</v>
      </c>
      <c r="BL277" s="12">
        <f t="shared" si="116"/>
        <v>0</v>
      </c>
      <c r="BM277" s="12">
        <f t="shared" si="116"/>
        <v>0</v>
      </c>
      <c r="BN277" s="11">
        <f t="shared" si="116"/>
        <v>0</v>
      </c>
      <c r="BO277" s="11">
        <f t="shared" si="116"/>
        <v>0</v>
      </c>
      <c r="BP277" s="12">
        <f t="shared" si="116"/>
        <v>130</v>
      </c>
      <c r="BQ277" s="12">
        <f t="shared" si="116"/>
        <v>19</v>
      </c>
      <c r="BR277" s="11">
        <f t="shared" si="116"/>
        <v>1503191</v>
      </c>
      <c r="BS277" s="11">
        <f t="shared" si="116"/>
        <v>0</v>
      </c>
      <c r="BT277" s="12">
        <f t="shared" si="116"/>
        <v>0</v>
      </c>
      <c r="BU277" s="12">
        <f t="shared" si="116"/>
        <v>0</v>
      </c>
      <c r="BV277" s="11">
        <f t="shared" si="116"/>
        <v>0</v>
      </c>
      <c r="BW277" s="11">
        <f t="shared" si="116"/>
        <v>0</v>
      </c>
      <c r="BX277" s="12">
        <f t="shared" si="116"/>
        <v>0</v>
      </c>
      <c r="BY277" s="12">
        <f t="shared" si="116"/>
        <v>0</v>
      </c>
      <c r="BZ277" s="11">
        <f t="shared" si="116"/>
        <v>0</v>
      </c>
      <c r="CA277" s="11">
        <f t="shared" si="116"/>
        <v>0</v>
      </c>
      <c r="CB277" s="12">
        <f t="shared" si="116"/>
        <v>0</v>
      </c>
      <c r="CC277" s="12">
        <f t="shared" si="116"/>
        <v>0</v>
      </c>
      <c r="CD277" s="11">
        <f t="shared" si="116"/>
        <v>0</v>
      </c>
      <c r="CE277" s="11">
        <f t="shared" si="116"/>
        <v>0</v>
      </c>
      <c r="CF277" s="12">
        <f t="shared" si="116"/>
        <v>0</v>
      </c>
      <c r="CG277" s="12">
        <f t="shared" si="116"/>
        <v>-44</v>
      </c>
      <c r="CH277" s="11">
        <f t="shared" si="116"/>
        <v>-190800</v>
      </c>
      <c r="CI277" s="11">
        <f t="shared" si="116"/>
        <v>0</v>
      </c>
      <c r="CJ277" s="12">
        <f t="shared" si="116"/>
        <v>212</v>
      </c>
      <c r="CK277" s="12">
        <f t="shared" si="116"/>
        <v>107</v>
      </c>
      <c r="CL277" s="11">
        <f t="shared" si="116"/>
        <v>11417224</v>
      </c>
      <c r="CM277" s="11">
        <f t="shared" si="116"/>
        <v>0</v>
      </c>
      <c r="CN277" s="13"/>
      <c r="CO277" s="13"/>
      <c r="CP277" s="13"/>
      <c r="CQ277" s="13"/>
      <c r="CR277" s="13"/>
      <c r="CS277" s="13"/>
      <c r="CT277" s="14"/>
      <c r="CU277" s="8"/>
      <c r="CV277" s="8"/>
      <c r="CW277" s="9"/>
      <c r="CX277" s="14"/>
      <c r="CY277" s="8"/>
      <c r="CZ277" s="8"/>
      <c r="DA277" s="8"/>
      <c r="DB277" s="11"/>
      <c r="DC277" s="13"/>
      <c r="DD277" s="15"/>
    </row>
    <row r="278" spans="2:1477" s="6" customFormat="1" ht="6.75" customHeight="1" thickTop="1" thickBot="1">
      <c r="B278" s="17"/>
      <c r="C278" s="18"/>
      <c r="D278" s="19"/>
      <c r="E278" s="20"/>
      <c r="F278" s="21"/>
      <c r="G278" s="21"/>
      <c r="H278" s="22"/>
      <c r="I278" s="22"/>
      <c r="J278" s="22"/>
      <c r="K278" s="22"/>
      <c r="L278" s="22"/>
      <c r="M278" s="22"/>
      <c r="N278" s="22"/>
      <c r="O278" s="22"/>
      <c r="P278" s="23"/>
      <c r="Q278" s="23"/>
      <c r="R278" s="22"/>
      <c r="S278" s="22"/>
      <c r="T278" s="24"/>
      <c r="U278" s="24"/>
      <c r="V278" s="70"/>
      <c r="W278" s="24"/>
      <c r="X278" s="24"/>
      <c r="Y278" s="24"/>
      <c r="Z278" s="24"/>
      <c r="AA278" s="24"/>
      <c r="AB278" s="24"/>
      <c r="AC278" s="24"/>
      <c r="AD278" s="148"/>
      <c r="AE278" s="22"/>
      <c r="AF278" s="24"/>
      <c r="AG278" s="24"/>
      <c r="AH278" s="23"/>
      <c r="AI278" s="23"/>
      <c r="AJ278" s="25"/>
      <c r="AK278" s="25"/>
      <c r="AL278" s="24"/>
      <c r="AM278" s="24"/>
      <c r="AN278" s="25"/>
      <c r="AO278" s="25"/>
      <c r="AP278" s="24"/>
      <c r="AQ278" s="24"/>
      <c r="AR278" s="25"/>
      <c r="AS278" s="25"/>
      <c r="AT278" s="24"/>
      <c r="AU278" s="24"/>
      <c r="AV278" s="25"/>
      <c r="AW278" s="25"/>
      <c r="AX278" s="24"/>
      <c r="AY278" s="24"/>
      <c r="AZ278" s="25"/>
      <c r="BA278" s="25"/>
      <c r="BB278" s="24"/>
      <c r="BC278" s="24"/>
      <c r="BD278" s="25"/>
      <c r="BE278" s="25"/>
      <c r="BF278" s="24"/>
      <c r="BG278" s="24"/>
      <c r="BH278" s="25"/>
      <c r="BI278" s="25"/>
      <c r="BJ278" s="24"/>
      <c r="BK278" s="24"/>
      <c r="BL278" s="25"/>
      <c r="BM278" s="25"/>
      <c r="BN278" s="24"/>
      <c r="BO278" s="24"/>
      <c r="BP278" s="25"/>
      <c r="BQ278" s="25"/>
      <c r="BR278" s="24"/>
      <c r="BS278" s="24"/>
      <c r="BT278" s="25"/>
      <c r="BU278" s="25"/>
      <c r="BV278" s="24"/>
      <c r="BW278" s="24"/>
      <c r="BX278" s="25"/>
      <c r="BY278" s="25"/>
      <c r="BZ278" s="24"/>
      <c r="CA278" s="24"/>
      <c r="CB278" s="25"/>
      <c r="CC278" s="25"/>
      <c r="CD278" s="24"/>
      <c r="CE278" s="24"/>
      <c r="CF278" s="25"/>
      <c r="CG278" s="25"/>
      <c r="CH278" s="24"/>
      <c r="CI278" s="24"/>
      <c r="CJ278" s="25"/>
      <c r="CK278" s="25"/>
      <c r="CL278" s="24"/>
      <c r="CM278" s="24"/>
      <c r="CN278" s="26"/>
      <c r="CO278" s="26"/>
      <c r="CP278" s="26"/>
      <c r="CQ278" s="26"/>
      <c r="CR278" s="26"/>
      <c r="CS278" s="26"/>
      <c r="CT278" s="27"/>
      <c r="CU278" s="21"/>
      <c r="CV278" s="21"/>
      <c r="CW278" s="22"/>
      <c r="CX278" s="27"/>
      <c r="CY278" s="21"/>
      <c r="CZ278" s="21"/>
      <c r="DA278" s="21"/>
      <c r="DB278" s="24"/>
      <c r="DC278" s="26"/>
      <c r="DD278" s="13"/>
    </row>
    <row r="279" spans="2:1477" s="6" customFormat="1" ht="24" customHeight="1" thickTop="1" thickBot="1">
      <c r="B279" s="245" t="s">
        <v>40</v>
      </c>
      <c r="C279" s="246"/>
      <c r="D279" s="247"/>
      <c r="E279" s="7"/>
      <c r="F279" s="8"/>
      <c r="G279" s="9">
        <f t="shared" ref="G279:L279" si="117">SUM(G25,G82,G130,G165,G189,G218,G239,G256,)</f>
        <v>148</v>
      </c>
      <c r="H279" s="9">
        <f t="shared" si="117"/>
        <v>267</v>
      </c>
      <c r="I279" s="9">
        <f t="shared" si="117"/>
        <v>338</v>
      </c>
      <c r="J279" s="9">
        <f t="shared" si="117"/>
        <v>37408</v>
      </c>
      <c r="K279" s="9">
        <f t="shared" si="117"/>
        <v>59310</v>
      </c>
      <c r="L279" s="9">
        <f t="shared" si="117"/>
        <v>59777</v>
      </c>
      <c r="M279" s="143">
        <f>IF(G279=0,0,N279/G279)</f>
        <v>0.7432432432432432</v>
      </c>
      <c r="N279" s="9">
        <f t="shared" ref="N279:AC279" si="118">SUM(N25,N82,N130,N165,N189,N218,N239,N256,)</f>
        <v>110</v>
      </c>
      <c r="O279" s="9">
        <f t="shared" si="118"/>
        <v>-467</v>
      </c>
      <c r="P279" s="10">
        <f t="shared" si="118"/>
        <v>1829</v>
      </c>
      <c r="Q279" s="10">
        <f t="shared" si="118"/>
        <v>0</v>
      </c>
      <c r="R279" s="9">
        <f t="shared" si="118"/>
        <v>17865</v>
      </c>
      <c r="S279" s="9">
        <f t="shared" si="118"/>
        <v>4058</v>
      </c>
      <c r="T279" s="11">
        <f t="shared" si="118"/>
        <v>797674751</v>
      </c>
      <c r="U279" s="11">
        <f t="shared" si="118"/>
        <v>8672243</v>
      </c>
      <c r="V279" s="11">
        <f t="shared" si="118"/>
        <v>789002510</v>
      </c>
      <c r="W279" s="11">
        <f t="shared" si="118"/>
        <v>824460943</v>
      </c>
      <c r="X279" s="11">
        <f t="shared" si="118"/>
        <v>824879041</v>
      </c>
      <c r="Y279" s="11">
        <f t="shared" si="118"/>
        <v>-3744938</v>
      </c>
      <c r="Z279" s="11">
        <f t="shared" si="118"/>
        <v>5879010</v>
      </c>
      <c r="AA279" s="11">
        <f t="shared" si="118"/>
        <v>2134072</v>
      </c>
      <c r="AB279" s="11">
        <f t="shared" si="118"/>
        <v>827013113</v>
      </c>
      <c r="AC279" s="11">
        <f t="shared" si="118"/>
        <v>838987770</v>
      </c>
      <c r="AD279" s="142">
        <f>IF(G279=0,0,AE279/G279)</f>
        <v>0.88513513513513509</v>
      </c>
      <c r="AE279" s="145">
        <f t="shared" ref="AE279:BJ279" si="119">SUM(AE25,AE82,AE130,AE165,AE189,AE218,AE239,AE256,)</f>
        <v>131</v>
      </c>
      <c r="AF279" s="11">
        <f t="shared" si="119"/>
        <v>16867765</v>
      </c>
      <c r="AG279" s="11">
        <f t="shared" si="119"/>
        <v>26725732</v>
      </c>
      <c r="AH279" s="10">
        <f t="shared" si="119"/>
        <v>11846</v>
      </c>
      <c r="AI279" s="10">
        <f t="shared" si="119"/>
        <v>4463</v>
      </c>
      <c r="AJ279" s="12">
        <f t="shared" si="119"/>
        <v>779</v>
      </c>
      <c r="AK279" s="12">
        <f t="shared" si="119"/>
        <v>1228</v>
      </c>
      <c r="AL279" s="11">
        <f t="shared" si="119"/>
        <v>7042111</v>
      </c>
      <c r="AM279" s="11">
        <f t="shared" si="119"/>
        <v>320816</v>
      </c>
      <c r="AN279" s="12">
        <f t="shared" si="119"/>
        <v>568</v>
      </c>
      <c r="AO279" s="12">
        <f t="shared" si="119"/>
        <v>1002</v>
      </c>
      <c r="AP279" s="11">
        <f t="shared" si="119"/>
        <v>10619828</v>
      </c>
      <c r="AQ279" s="11">
        <f t="shared" si="119"/>
        <v>1983510</v>
      </c>
      <c r="AR279" s="12">
        <f t="shared" si="119"/>
        <v>0</v>
      </c>
      <c r="AS279" s="12">
        <f t="shared" si="119"/>
        <v>0</v>
      </c>
      <c r="AT279" s="11">
        <f t="shared" si="119"/>
        <v>2548</v>
      </c>
      <c r="AU279" s="11">
        <f t="shared" si="119"/>
        <v>0</v>
      </c>
      <c r="AV279" s="12">
        <f t="shared" si="119"/>
        <v>0</v>
      </c>
      <c r="AW279" s="12">
        <f t="shared" si="119"/>
        <v>0</v>
      </c>
      <c r="AX279" s="11">
        <f t="shared" si="119"/>
        <v>-103477</v>
      </c>
      <c r="AY279" s="11">
        <f t="shared" si="119"/>
        <v>0</v>
      </c>
      <c r="AZ279" s="12">
        <f t="shared" si="119"/>
        <v>0</v>
      </c>
      <c r="BA279" s="12">
        <f t="shared" si="119"/>
        <v>0</v>
      </c>
      <c r="BB279" s="11">
        <f t="shared" si="119"/>
        <v>0</v>
      </c>
      <c r="BC279" s="11">
        <f t="shared" si="119"/>
        <v>0</v>
      </c>
      <c r="BD279" s="12">
        <f t="shared" si="119"/>
        <v>401</v>
      </c>
      <c r="BE279" s="12">
        <f t="shared" si="119"/>
        <v>425</v>
      </c>
      <c r="BF279" s="11">
        <f t="shared" si="119"/>
        <v>1692218</v>
      </c>
      <c r="BG279" s="11">
        <f t="shared" si="119"/>
        <v>72049</v>
      </c>
      <c r="BH279" s="12">
        <f t="shared" si="119"/>
        <v>0</v>
      </c>
      <c r="BI279" s="12">
        <f t="shared" si="119"/>
        <v>44</v>
      </c>
      <c r="BJ279" s="11">
        <f t="shared" si="119"/>
        <v>905665</v>
      </c>
      <c r="BK279" s="11">
        <f t="shared" ref="BK279:CM279" si="120">SUM(BK25,BK82,BK130,BK165,BK189,BK218,BK239,BK256,)</f>
        <v>85182</v>
      </c>
      <c r="BL279" s="12">
        <f t="shared" si="120"/>
        <v>0</v>
      </c>
      <c r="BM279" s="12">
        <f t="shared" si="120"/>
        <v>0</v>
      </c>
      <c r="BN279" s="11">
        <f t="shared" si="120"/>
        <v>0</v>
      </c>
      <c r="BO279" s="11">
        <f t="shared" si="120"/>
        <v>0</v>
      </c>
      <c r="BP279" s="12">
        <f t="shared" si="120"/>
        <v>2072</v>
      </c>
      <c r="BQ279" s="12">
        <f t="shared" si="120"/>
        <v>1016</v>
      </c>
      <c r="BR279" s="11">
        <f t="shared" si="120"/>
        <v>1715795</v>
      </c>
      <c r="BS279" s="11">
        <f t="shared" si="120"/>
        <v>8396</v>
      </c>
      <c r="BT279" s="12">
        <f t="shared" si="120"/>
        <v>0</v>
      </c>
      <c r="BU279" s="12">
        <f t="shared" si="120"/>
        <v>46</v>
      </c>
      <c r="BV279" s="11">
        <f t="shared" si="120"/>
        <v>6658461</v>
      </c>
      <c r="BW279" s="11">
        <f t="shared" si="120"/>
        <v>128274</v>
      </c>
      <c r="BX279" s="12">
        <f t="shared" si="120"/>
        <v>139</v>
      </c>
      <c r="BY279" s="12">
        <f t="shared" si="120"/>
        <v>149</v>
      </c>
      <c r="BZ279" s="11">
        <f t="shared" si="120"/>
        <v>336554</v>
      </c>
      <c r="CA279" s="11">
        <f t="shared" si="120"/>
        <v>354827</v>
      </c>
      <c r="CB279" s="12">
        <f t="shared" si="120"/>
        <v>673</v>
      </c>
      <c r="CC279" s="12">
        <f t="shared" si="120"/>
        <v>93</v>
      </c>
      <c r="CD279" s="11">
        <f t="shared" si="120"/>
        <v>14596</v>
      </c>
      <c r="CE279" s="11">
        <f t="shared" si="120"/>
        <v>0</v>
      </c>
      <c r="CF279" s="12">
        <f t="shared" si="120"/>
        <v>25</v>
      </c>
      <c r="CG279" s="12">
        <f t="shared" si="120"/>
        <v>-19</v>
      </c>
      <c r="CH279" s="11">
        <f t="shared" si="120"/>
        <v>-766486</v>
      </c>
      <c r="CI279" s="11">
        <f t="shared" si="120"/>
        <v>0</v>
      </c>
      <c r="CJ279" s="12">
        <f t="shared" si="120"/>
        <v>4657</v>
      </c>
      <c r="CK279" s="12">
        <f t="shared" si="120"/>
        <v>3984</v>
      </c>
      <c r="CL279" s="11">
        <f t="shared" si="120"/>
        <v>28117823</v>
      </c>
      <c r="CM279" s="11">
        <f t="shared" si="120"/>
        <v>2953052</v>
      </c>
      <c r="CN279" s="13"/>
      <c r="CO279" s="13"/>
      <c r="CP279" s="13"/>
      <c r="CQ279" s="13"/>
      <c r="CR279" s="13"/>
      <c r="CS279" s="13"/>
      <c r="CT279" s="14"/>
      <c r="CU279" s="8"/>
      <c r="CV279" s="8"/>
      <c r="CW279" s="9"/>
      <c r="CX279" s="14"/>
      <c r="CY279" s="8"/>
      <c r="CZ279" s="8"/>
      <c r="DA279" s="8"/>
      <c r="DB279" s="11"/>
      <c r="DC279" s="13"/>
      <c r="DD279" s="15"/>
    </row>
    <row r="280" spans="2:1477" s="6" customFormat="1" ht="6.75" customHeight="1" thickTop="1" thickBot="1">
      <c r="B280" s="17"/>
      <c r="C280" s="18"/>
      <c r="D280" s="19"/>
      <c r="E280" s="20"/>
      <c r="F280" s="21"/>
      <c r="G280" s="21"/>
      <c r="H280" s="22"/>
      <c r="I280" s="22"/>
      <c r="J280" s="22"/>
      <c r="K280" s="22"/>
      <c r="L280" s="22"/>
      <c r="M280" s="22"/>
      <c r="N280" s="22"/>
      <c r="O280" s="22"/>
      <c r="P280" s="23"/>
      <c r="Q280" s="23"/>
      <c r="R280" s="22"/>
      <c r="S280" s="22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148"/>
      <c r="AE280" s="22"/>
      <c r="AF280" s="24"/>
      <c r="AG280" s="24"/>
      <c r="AH280" s="23"/>
      <c r="AI280" s="23"/>
      <c r="AJ280" s="25"/>
      <c r="AK280" s="25"/>
      <c r="AL280" s="24"/>
      <c r="AM280" s="24"/>
      <c r="AN280" s="25"/>
      <c r="AO280" s="25"/>
      <c r="AP280" s="24"/>
      <c r="AQ280" s="24"/>
      <c r="AR280" s="25"/>
      <c r="AS280" s="25"/>
      <c r="AT280" s="24"/>
      <c r="AU280" s="24"/>
      <c r="AV280" s="25"/>
      <c r="AW280" s="25"/>
      <c r="AX280" s="24"/>
      <c r="AY280" s="24"/>
      <c r="AZ280" s="25"/>
      <c r="BA280" s="25"/>
      <c r="BB280" s="24"/>
      <c r="BC280" s="24"/>
      <c r="BD280" s="25"/>
      <c r="BE280" s="25"/>
      <c r="BF280" s="24"/>
      <c r="BG280" s="24"/>
      <c r="BH280" s="25"/>
      <c r="BI280" s="25"/>
      <c r="BJ280" s="24"/>
      <c r="BK280" s="24"/>
      <c r="BL280" s="25"/>
      <c r="BM280" s="25"/>
      <c r="BN280" s="24"/>
      <c r="BO280" s="24"/>
      <c r="BP280" s="25"/>
      <c r="BQ280" s="25"/>
      <c r="BR280" s="24"/>
      <c r="BS280" s="24"/>
      <c r="BT280" s="25"/>
      <c r="BU280" s="25"/>
      <c r="BV280" s="24"/>
      <c r="BW280" s="24"/>
      <c r="BX280" s="25"/>
      <c r="BY280" s="25"/>
      <c r="BZ280" s="24"/>
      <c r="CA280" s="24"/>
      <c r="CB280" s="25"/>
      <c r="CC280" s="25"/>
      <c r="CD280" s="24"/>
      <c r="CE280" s="24"/>
      <c r="CF280" s="25"/>
      <c r="CG280" s="25"/>
      <c r="CH280" s="24"/>
      <c r="CI280" s="24"/>
      <c r="CJ280" s="25"/>
      <c r="CK280" s="25"/>
      <c r="CL280" s="24"/>
      <c r="CM280" s="24"/>
      <c r="CN280" s="26"/>
      <c r="CO280" s="26"/>
      <c r="CP280" s="26"/>
      <c r="CQ280" s="26"/>
      <c r="CR280" s="26"/>
      <c r="CS280" s="26"/>
      <c r="CT280" s="27"/>
      <c r="CU280" s="21"/>
      <c r="CV280" s="21"/>
      <c r="CW280" s="22"/>
      <c r="CX280" s="27"/>
      <c r="CY280" s="21"/>
      <c r="CZ280" s="21"/>
      <c r="DA280" s="21"/>
      <c r="DB280" s="24"/>
      <c r="DC280" s="26"/>
      <c r="DD280" s="13"/>
    </row>
    <row r="281" spans="2:1477" s="6" customFormat="1" ht="24" customHeight="1" thickTop="1" thickBot="1">
      <c r="B281" s="245" t="s">
        <v>41</v>
      </c>
      <c r="C281" s="246"/>
      <c r="D281" s="247"/>
      <c r="E281" s="7"/>
      <c r="F281" s="8"/>
      <c r="G281" s="9">
        <f t="shared" ref="G281:L281" si="121">SUM(G276,G253,G227,G203,G176,G145,G88,G39)</f>
        <v>87</v>
      </c>
      <c r="H281" s="9">
        <f t="shared" si="121"/>
        <v>135</v>
      </c>
      <c r="I281" s="9">
        <f t="shared" si="121"/>
        <v>211</v>
      </c>
      <c r="J281" s="9">
        <f t="shared" si="121"/>
        <v>23131</v>
      </c>
      <c r="K281" s="9">
        <f t="shared" si="121"/>
        <v>31477</v>
      </c>
      <c r="L281" s="9">
        <f t="shared" si="121"/>
        <v>29827</v>
      </c>
      <c r="M281" s="143">
        <f>IF(G281=0,0,N281/G281)</f>
        <v>0.95402298850574707</v>
      </c>
      <c r="N281" s="9">
        <f t="shared" ref="N281:AC281" si="122">SUM(N276,N253,N227,N203,N176,N145,N88,N39)</f>
        <v>83</v>
      </c>
      <c r="O281" s="9">
        <f t="shared" si="122"/>
        <v>1650</v>
      </c>
      <c r="P281" s="10">
        <f t="shared" si="122"/>
        <v>240</v>
      </c>
      <c r="Q281" s="10">
        <f t="shared" si="122"/>
        <v>0</v>
      </c>
      <c r="R281" s="9">
        <f t="shared" si="122"/>
        <v>7122</v>
      </c>
      <c r="S281" s="9">
        <f t="shared" si="122"/>
        <v>1224</v>
      </c>
      <c r="T281" s="11">
        <f t="shared" si="122"/>
        <v>623056194</v>
      </c>
      <c r="U281" s="11">
        <f t="shared" si="122"/>
        <v>4895149</v>
      </c>
      <c r="V281" s="11">
        <f t="shared" si="122"/>
        <v>618161049</v>
      </c>
      <c r="W281" s="11">
        <f t="shared" si="122"/>
        <v>639539827</v>
      </c>
      <c r="X281" s="11">
        <f t="shared" si="122"/>
        <v>633155412</v>
      </c>
      <c r="Y281" s="11">
        <f t="shared" si="122"/>
        <v>-255334</v>
      </c>
      <c r="Z281" s="11">
        <f t="shared" si="122"/>
        <v>11843823</v>
      </c>
      <c r="AA281" s="11">
        <f t="shared" si="122"/>
        <v>11588489</v>
      </c>
      <c r="AB281" s="11">
        <f t="shared" si="122"/>
        <v>644743902</v>
      </c>
      <c r="AC281" s="11">
        <f t="shared" si="122"/>
        <v>632825241</v>
      </c>
      <c r="AD281" s="142">
        <f>IF(G281=0,0,AE281/G281)</f>
        <v>0.91954022988505746</v>
      </c>
      <c r="AE281" s="145">
        <f t="shared" ref="AE281:BJ281" si="123">SUM(AE276,AE253,AE227,AE203,AE176,AE145,AE88,AE39)</f>
        <v>80</v>
      </c>
      <c r="AF281" s="11">
        <f t="shared" si="123"/>
        <v>-8546214</v>
      </c>
      <c r="AG281" s="11">
        <f t="shared" si="123"/>
        <v>16483626</v>
      </c>
      <c r="AH281" s="10">
        <f t="shared" si="123"/>
        <v>4206</v>
      </c>
      <c r="AI281" s="10">
        <f t="shared" si="123"/>
        <v>2769</v>
      </c>
      <c r="AJ281" s="12">
        <f t="shared" si="123"/>
        <v>65</v>
      </c>
      <c r="AK281" s="12">
        <f t="shared" si="123"/>
        <v>388</v>
      </c>
      <c r="AL281" s="11">
        <f t="shared" si="123"/>
        <v>2021068</v>
      </c>
      <c r="AM281" s="11">
        <f t="shared" si="123"/>
        <v>7107</v>
      </c>
      <c r="AN281" s="12">
        <f t="shared" si="123"/>
        <v>148</v>
      </c>
      <c r="AO281" s="12">
        <f t="shared" si="123"/>
        <v>328</v>
      </c>
      <c r="AP281" s="11">
        <f t="shared" si="123"/>
        <v>9047198</v>
      </c>
      <c r="AQ281" s="11">
        <f t="shared" si="123"/>
        <v>256962</v>
      </c>
      <c r="AR281" s="12">
        <f t="shared" si="123"/>
        <v>0</v>
      </c>
      <c r="AS281" s="12">
        <f t="shared" si="123"/>
        <v>62</v>
      </c>
      <c r="AT281" s="11">
        <f t="shared" si="123"/>
        <v>13454</v>
      </c>
      <c r="AU281" s="11">
        <f t="shared" si="123"/>
        <v>0</v>
      </c>
      <c r="AV281" s="12">
        <f t="shared" si="123"/>
        <v>0</v>
      </c>
      <c r="AW281" s="12">
        <f t="shared" si="123"/>
        <v>0</v>
      </c>
      <c r="AX281" s="11">
        <f t="shared" si="123"/>
        <v>13842</v>
      </c>
      <c r="AY281" s="11">
        <f t="shared" si="123"/>
        <v>0</v>
      </c>
      <c r="AZ281" s="12">
        <f t="shared" si="123"/>
        <v>0</v>
      </c>
      <c r="BA281" s="12">
        <f t="shared" si="123"/>
        <v>0</v>
      </c>
      <c r="BB281" s="11">
        <f t="shared" si="123"/>
        <v>0</v>
      </c>
      <c r="BC281" s="11">
        <f t="shared" si="123"/>
        <v>0</v>
      </c>
      <c r="BD281" s="12">
        <f t="shared" si="123"/>
        <v>80</v>
      </c>
      <c r="BE281" s="12">
        <f t="shared" si="123"/>
        <v>174</v>
      </c>
      <c r="BF281" s="11">
        <f t="shared" si="123"/>
        <v>3615669</v>
      </c>
      <c r="BG281" s="11">
        <f t="shared" si="123"/>
        <v>60632</v>
      </c>
      <c r="BH281" s="12">
        <f t="shared" si="123"/>
        <v>62</v>
      </c>
      <c r="BI281" s="12">
        <f t="shared" si="123"/>
        <v>18</v>
      </c>
      <c r="BJ281" s="11">
        <f t="shared" si="123"/>
        <v>1563098</v>
      </c>
      <c r="BK281" s="11">
        <f t="shared" ref="BK281:CM281" si="124">SUM(BK276,BK253,BK227,BK203,BK176,BK145,BK88,BK39)</f>
        <v>68698</v>
      </c>
      <c r="BL281" s="12">
        <f t="shared" si="124"/>
        <v>0</v>
      </c>
      <c r="BM281" s="12">
        <f t="shared" si="124"/>
        <v>0</v>
      </c>
      <c r="BN281" s="11">
        <f t="shared" si="124"/>
        <v>0</v>
      </c>
      <c r="BO281" s="11">
        <f t="shared" si="124"/>
        <v>0</v>
      </c>
      <c r="BP281" s="12">
        <f t="shared" si="124"/>
        <v>356</v>
      </c>
      <c r="BQ281" s="12">
        <f t="shared" si="124"/>
        <v>295</v>
      </c>
      <c r="BR281" s="11">
        <f t="shared" si="124"/>
        <v>2286224</v>
      </c>
      <c r="BS281" s="11">
        <f t="shared" si="124"/>
        <v>31430</v>
      </c>
      <c r="BT281" s="12">
        <f t="shared" si="124"/>
        <v>0</v>
      </c>
      <c r="BU281" s="12">
        <f t="shared" si="124"/>
        <v>0</v>
      </c>
      <c r="BV281" s="11">
        <f t="shared" si="124"/>
        <v>94987</v>
      </c>
      <c r="BW281" s="11">
        <f t="shared" si="124"/>
        <v>0</v>
      </c>
      <c r="BX281" s="12">
        <f t="shared" si="124"/>
        <v>0</v>
      </c>
      <c r="BY281" s="12">
        <f t="shared" si="124"/>
        <v>0</v>
      </c>
      <c r="BZ281" s="11">
        <f t="shared" si="124"/>
        <v>0</v>
      </c>
      <c r="CA281" s="11">
        <f t="shared" si="124"/>
        <v>0</v>
      </c>
      <c r="CB281" s="12">
        <f t="shared" si="124"/>
        <v>21</v>
      </c>
      <c r="CC281" s="12">
        <f t="shared" si="124"/>
        <v>79</v>
      </c>
      <c r="CD281" s="11">
        <f t="shared" si="124"/>
        <v>0</v>
      </c>
      <c r="CE281" s="11">
        <f t="shared" si="124"/>
        <v>0</v>
      </c>
      <c r="CF281" s="12">
        <f t="shared" si="124"/>
        <v>0</v>
      </c>
      <c r="CG281" s="12">
        <f t="shared" si="124"/>
        <v>-44</v>
      </c>
      <c r="CH281" s="11">
        <f t="shared" si="124"/>
        <v>-724491</v>
      </c>
      <c r="CI281" s="11">
        <f t="shared" si="124"/>
        <v>0</v>
      </c>
      <c r="CJ281" s="12">
        <f t="shared" si="124"/>
        <v>732</v>
      </c>
      <c r="CK281" s="12">
        <f t="shared" si="124"/>
        <v>1300</v>
      </c>
      <c r="CL281" s="11">
        <f t="shared" si="124"/>
        <v>17931048</v>
      </c>
      <c r="CM281" s="11">
        <f t="shared" si="124"/>
        <v>424828</v>
      </c>
      <c r="CN281" s="13"/>
      <c r="CO281" s="13"/>
      <c r="CP281" s="13"/>
      <c r="CQ281" s="13"/>
      <c r="CR281" s="13"/>
      <c r="CS281" s="13"/>
      <c r="CT281" s="14"/>
      <c r="CU281" s="8"/>
      <c r="CV281" s="8"/>
      <c r="CW281" s="9"/>
      <c r="CX281" s="14"/>
      <c r="CY281" s="8"/>
      <c r="CZ281" s="8"/>
      <c r="DA281" s="8"/>
      <c r="DB281" s="11"/>
      <c r="DC281" s="13"/>
      <c r="DD281" s="15"/>
    </row>
    <row r="282" spans="2:1477" s="6" customFormat="1" ht="6.75" customHeight="1" thickTop="1" thickBot="1">
      <c r="B282" s="17"/>
      <c r="C282" s="18"/>
      <c r="D282" s="19"/>
      <c r="E282" s="20"/>
      <c r="F282" s="21"/>
      <c r="G282" s="21"/>
      <c r="H282" s="22"/>
      <c r="I282" s="22"/>
      <c r="J282" s="22"/>
      <c r="K282" s="22"/>
      <c r="L282" s="22"/>
      <c r="M282" s="22"/>
      <c r="N282" s="22"/>
      <c r="O282" s="22"/>
      <c r="P282" s="23"/>
      <c r="Q282" s="23"/>
      <c r="R282" s="22"/>
      <c r="S282" s="22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148"/>
      <c r="AE282" s="22"/>
      <c r="AF282" s="24"/>
      <c r="AG282" s="24"/>
      <c r="AH282" s="23"/>
      <c r="AI282" s="23"/>
      <c r="AJ282" s="25"/>
      <c r="AK282" s="25"/>
      <c r="AL282" s="24"/>
      <c r="AM282" s="24"/>
      <c r="AN282" s="25"/>
      <c r="AO282" s="25"/>
      <c r="AP282" s="24"/>
      <c r="AQ282" s="24"/>
      <c r="AR282" s="25"/>
      <c r="AS282" s="25"/>
      <c r="AT282" s="24"/>
      <c r="AU282" s="24"/>
      <c r="AV282" s="25"/>
      <c r="AW282" s="25"/>
      <c r="AX282" s="24"/>
      <c r="AY282" s="24"/>
      <c r="AZ282" s="25"/>
      <c r="BA282" s="25"/>
      <c r="BB282" s="24"/>
      <c r="BC282" s="24"/>
      <c r="BD282" s="25"/>
      <c r="BE282" s="25"/>
      <c r="BF282" s="24"/>
      <c r="BG282" s="24"/>
      <c r="BH282" s="25"/>
      <c r="BI282" s="25"/>
      <c r="BJ282" s="24"/>
      <c r="BK282" s="24"/>
      <c r="BL282" s="25"/>
      <c r="BM282" s="25"/>
      <c r="BN282" s="24"/>
      <c r="BO282" s="24"/>
      <c r="BP282" s="25"/>
      <c r="BQ282" s="25"/>
      <c r="BR282" s="24"/>
      <c r="BS282" s="24"/>
      <c r="BT282" s="25"/>
      <c r="BU282" s="25"/>
      <c r="BV282" s="24"/>
      <c r="BW282" s="24"/>
      <c r="BX282" s="25"/>
      <c r="BY282" s="25"/>
      <c r="BZ282" s="24"/>
      <c r="CA282" s="24"/>
      <c r="CB282" s="25"/>
      <c r="CC282" s="25"/>
      <c r="CD282" s="24"/>
      <c r="CE282" s="24"/>
      <c r="CF282" s="25"/>
      <c r="CG282" s="25"/>
      <c r="CH282" s="24"/>
      <c r="CI282" s="24"/>
      <c r="CJ282" s="25"/>
      <c r="CK282" s="25"/>
      <c r="CL282" s="24"/>
      <c r="CM282" s="24"/>
      <c r="CN282" s="26"/>
      <c r="CO282" s="26"/>
      <c r="CP282" s="26"/>
      <c r="CQ282" s="26"/>
      <c r="CR282" s="26"/>
      <c r="CS282" s="26"/>
      <c r="CT282" s="27"/>
      <c r="CU282" s="21"/>
      <c r="CV282" s="21"/>
      <c r="CW282" s="22"/>
      <c r="CX282" s="27"/>
      <c r="CY282" s="21"/>
      <c r="CZ282" s="21"/>
      <c r="DA282" s="21"/>
      <c r="DB282" s="24"/>
      <c r="DC282" s="26"/>
      <c r="DD282" s="13"/>
    </row>
    <row r="283" spans="2:1477" s="6" customFormat="1" ht="24" customHeight="1" thickTop="1" thickBot="1">
      <c r="B283" s="245" t="s">
        <v>42</v>
      </c>
      <c r="C283" s="246"/>
      <c r="D283" s="247"/>
      <c r="E283" s="7"/>
      <c r="F283" s="8"/>
      <c r="G283" s="9">
        <f t="shared" ref="G283:BR283" si="125">SUM(G279,G281)</f>
        <v>235</v>
      </c>
      <c r="H283" s="9">
        <f t="shared" si="125"/>
        <v>402</v>
      </c>
      <c r="I283" s="9">
        <f t="shared" si="125"/>
        <v>549</v>
      </c>
      <c r="J283" s="9">
        <f t="shared" si="125"/>
        <v>60539</v>
      </c>
      <c r="K283" s="9">
        <f t="shared" si="125"/>
        <v>90787</v>
      </c>
      <c r="L283" s="9">
        <f>SUM(L279,L281)</f>
        <v>89604</v>
      </c>
      <c r="M283" s="143">
        <f>IF(G283=0,0,N283/G283)</f>
        <v>0.82127659574468082</v>
      </c>
      <c r="N283" s="9">
        <f>SUM(N279,N281)</f>
        <v>193</v>
      </c>
      <c r="O283" s="9">
        <f t="shared" si="125"/>
        <v>1183</v>
      </c>
      <c r="P283" s="10">
        <f t="shared" si="125"/>
        <v>2069</v>
      </c>
      <c r="Q283" s="10">
        <f t="shared" si="125"/>
        <v>0</v>
      </c>
      <c r="R283" s="9">
        <f t="shared" si="125"/>
        <v>24987</v>
      </c>
      <c r="S283" s="9">
        <f t="shared" si="125"/>
        <v>5282</v>
      </c>
      <c r="T283" s="11">
        <f t="shared" si="125"/>
        <v>1420730945</v>
      </c>
      <c r="U283" s="11">
        <f t="shared" si="125"/>
        <v>13567392</v>
      </c>
      <c r="V283" s="11">
        <f t="shared" si="125"/>
        <v>1407163559</v>
      </c>
      <c r="W283" s="11">
        <f t="shared" si="125"/>
        <v>1464000770</v>
      </c>
      <c r="X283" s="11">
        <f t="shared" si="125"/>
        <v>1458034453</v>
      </c>
      <c r="Y283" s="11">
        <f t="shared" si="125"/>
        <v>-4000272</v>
      </c>
      <c r="Z283" s="11">
        <f t="shared" si="125"/>
        <v>17722833</v>
      </c>
      <c r="AA283" s="11">
        <f t="shared" si="125"/>
        <v>13722561</v>
      </c>
      <c r="AB283" s="11">
        <f t="shared" si="125"/>
        <v>1471757015</v>
      </c>
      <c r="AC283" s="11">
        <f>SUM(AC279,AC281)</f>
        <v>1471813011</v>
      </c>
      <c r="AD283" s="142">
        <f>IF(G283=0,0,AE283/G283)</f>
        <v>0.89787234042553188</v>
      </c>
      <c r="AE283" s="145">
        <f>SUM(AE279,AE281)</f>
        <v>211</v>
      </c>
      <c r="AF283" s="11">
        <f t="shared" si="125"/>
        <v>8321551</v>
      </c>
      <c r="AG283" s="11">
        <f t="shared" si="125"/>
        <v>43209358</v>
      </c>
      <c r="AH283" s="10">
        <f t="shared" si="125"/>
        <v>16052</v>
      </c>
      <c r="AI283" s="10">
        <f t="shared" si="125"/>
        <v>7232</v>
      </c>
      <c r="AJ283" s="12">
        <f t="shared" si="125"/>
        <v>844</v>
      </c>
      <c r="AK283" s="12">
        <f t="shared" si="125"/>
        <v>1616</v>
      </c>
      <c r="AL283" s="11">
        <f t="shared" si="125"/>
        <v>9063179</v>
      </c>
      <c r="AM283" s="11">
        <f t="shared" si="125"/>
        <v>327923</v>
      </c>
      <c r="AN283" s="12">
        <f t="shared" si="125"/>
        <v>716</v>
      </c>
      <c r="AO283" s="12">
        <f t="shared" si="125"/>
        <v>1330</v>
      </c>
      <c r="AP283" s="11">
        <f t="shared" si="125"/>
        <v>19667026</v>
      </c>
      <c r="AQ283" s="11">
        <f t="shared" si="125"/>
        <v>2240472</v>
      </c>
      <c r="AR283" s="12">
        <f t="shared" si="125"/>
        <v>0</v>
      </c>
      <c r="AS283" s="12">
        <f t="shared" si="125"/>
        <v>62</v>
      </c>
      <c r="AT283" s="11">
        <f t="shared" si="125"/>
        <v>16002</v>
      </c>
      <c r="AU283" s="11">
        <f t="shared" si="125"/>
        <v>0</v>
      </c>
      <c r="AV283" s="12">
        <f t="shared" si="125"/>
        <v>0</v>
      </c>
      <c r="AW283" s="12">
        <f t="shared" si="125"/>
        <v>0</v>
      </c>
      <c r="AX283" s="11">
        <f t="shared" si="125"/>
        <v>-89635</v>
      </c>
      <c r="AY283" s="11">
        <f t="shared" si="125"/>
        <v>0</v>
      </c>
      <c r="AZ283" s="12">
        <f t="shared" si="125"/>
        <v>0</v>
      </c>
      <c r="BA283" s="12">
        <f t="shared" si="125"/>
        <v>0</v>
      </c>
      <c r="BB283" s="11">
        <f t="shared" si="125"/>
        <v>0</v>
      </c>
      <c r="BC283" s="11">
        <f t="shared" si="125"/>
        <v>0</v>
      </c>
      <c r="BD283" s="12">
        <f t="shared" si="125"/>
        <v>481</v>
      </c>
      <c r="BE283" s="12">
        <f t="shared" si="125"/>
        <v>599</v>
      </c>
      <c r="BF283" s="11">
        <f t="shared" si="125"/>
        <v>5307887</v>
      </c>
      <c r="BG283" s="11">
        <f t="shared" si="125"/>
        <v>132681</v>
      </c>
      <c r="BH283" s="12">
        <f t="shared" si="125"/>
        <v>62</v>
      </c>
      <c r="BI283" s="12">
        <f t="shared" si="125"/>
        <v>62</v>
      </c>
      <c r="BJ283" s="11">
        <f t="shared" si="125"/>
        <v>2468763</v>
      </c>
      <c r="BK283" s="11">
        <f t="shared" si="125"/>
        <v>153880</v>
      </c>
      <c r="BL283" s="12">
        <f t="shared" si="125"/>
        <v>0</v>
      </c>
      <c r="BM283" s="12">
        <f t="shared" si="125"/>
        <v>0</v>
      </c>
      <c r="BN283" s="11">
        <f t="shared" si="125"/>
        <v>0</v>
      </c>
      <c r="BO283" s="11">
        <f t="shared" si="125"/>
        <v>0</v>
      </c>
      <c r="BP283" s="12">
        <f t="shared" si="125"/>
        <v>2428</v>
      </c>
      <c r="BQ283" s="12">
        <f t="shared" si="125"/>
        <v>1311</v>
      </c>
      <c r="BR283" s="11">
        <f t="shared" si="125"/>
        <v>4002019</v>
      </c>
      <c r="BS283" s="11">
        <f t="shared" ref="BS283:CM283" si="126">SUM(BS279,BS281)</f>
        <v>39826</v>
      </c>
      <c r="BT283" s="12">
        <f t="shared" si="126"/>
        <v>0</v>
      </c>
      <c r="BU283" s="12">
        <f t="shared" si="126"/>
        <v>46</v>
      </c>
      <c r="BV283" s="11">
        <f t="shared" si="126"/>
        <v>6753448</v>
      </c>
      <c r="BW283" s="11">
        <f t="shared" si="126"/>
        <v>128274</v>
      </c>
      <c r="BX283" s="12">
        <f t="shared" si="126"/>
        <v>139</v>
      </c>
      <c r="BY283" s="12">
        <f t="shared" si="126"/>
        <v>149</v>
      </c>
      <c r="BZ283" s="11">
        <f t="shared" si="126"/>
        <v>336554</v>
      </c>
      <c r="CA283" s="11">
        <f t="shared" si="126"/>
        <v>354827</v>
      </c>
      <c r="CB283" s="12">
        <f t="shared" si="126"/>
        <v>694</v>
      </c>
      <c r="CC283" s="12">
        <f t="shared" si="126"/>
        <v>172</v>
      </c>
      <c r="CD283" s="11">
        <f t="shared" si="126"/>
        <v>14596</v>
      </c>
      <c r="CE283" s="11">
        <f t="shared" si="126"/>
        <v>0</v>
      </c>
      <c r="CF283" s="12">
        <f t="shared" si="126"/>
        <v>25</v>
      </c>
      <c r="CG283" s="12">
        <f t="shared" si="126"/>
        <v>-63</v>
      </c>
      <c r="CH283" s="11">
        <f t="shared" si="126"/>
        <v>-1490977</v>
      </c>
      <c r="CI283" s="11">
        <f t="shared" si="126"/>
        <v>0</v>
      </c>
      <c r="CJ283" s="12">
        <f t="shared" si="126"/>
        <v>5389</v>
      </c>
      <c r="CK283" s="12">
        <f t="shared" si="126"/>
        <v>5284</v>
      </c>
      <c r="CL283" s="11">
        <f t="shared" si="126"/>
        <v>46048871</v>
      </c>
      <c r="CM283" s="11">
        <f t="shared" si="126"/>
        <v>3377880</v>
      </c>
      <c r="CN283" s="13"/>
      <c r="CO283" s="13"/>
      <c r="CP283" s="13"/>
      <c r="CQ283" s="13"/>
      <c r="CR283" s="13"/>
      <c r="CS283" s="13"/>
      <c r="CT283" s="14"/>
      <c r="CU283" s="8"/>
      <c r="CV283" s="8"/>
      <c r="CW283" s="9"/>
      <c r="CX283" s="14"/>
      <c r="CY283" s="8"/>
      <c r="CZ283" s="8"/>
      <c r="DA283" s="8"/>
      <c r="DB283" s="11"/>
      <c r="DC283" s="13"/>
      <c r="DD283" s="15"/>
    </row>
    <row r="284" spans="2:1477" s="6" customFormat="1" ht="6.75" customHeight="1" thickTop="1">
      <c r="B284" s="17"/>
      <c r="C284" s="18"/>
      <c r="D284" s="19"/>
      <c r="E284" s="20"/>
      <c r="F284" s="21"/>
      <c r="G284" s="21"/>
      <c r="H284" s="22"/>
      <c r="I284" s="22"/>
      <c r="J284" s="22"/>
      <c r="K284" s="22"/>
      <c r="L284" s="22"/>
      <c r="M284" s="22"/>
      <c r="N284" s="22"/>
      <c r="O284" s="22"/>
      <c r="P284" s="23"/>
      <c r="Q284" s="23"/>
      <c r="R284" s="22"/>
      <c r="S284" s="22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148"/>
      <c r="AE284" s="22"/>
      <c r="AF284" s="24"/>
      <c r="AG284" s="24"/>
      <c r="AH284" s="23"/>
      <c r="AI284" s="23"/>
      <c r="AJ284" s="25"/>
      <c r="AK284" s="25"/>
      <c r="AL284" s="24"/>
      <c r="AM284" s="24"/>
      <c r="AN284" s="25"/>
      <c r="AO284" s="25"/>
      <c r="AP284" s="24"/>
      <c r="AQ284" s="24"/>
      <c r="AR284" s="25"/>
      <c r="AS284" s="25"/>
      <c r="AT284" s="24"/>
      <c r="AU284" s="24"/>
      <c r="AV284" s="25"/>
      <c r="AW284" s="25"/>
      <c r="AX284" s="24"/>
      <c r="AY284" s="24"/>
      <c r="AZ284" s="25"/>
      <c r="BA284" s="25"/>
      <c r="BB284" s="24"/>
      <c r="BC284" s="24"/>
      <c r="BD284" s="25"/>
      <c r="BE284" s="25"/>
      <c r="BF284" s="24"/>
      <c r="BG284" s="24"/>
      <c r="BH284" s="25"/>
      <c r="BI284" s="25"/>
      <c r="BJ284" s="24"/>
      <c r="BK284" s="24"/>
      <c r="BL284" s="25"/>
      <c r="BM284" s="25"/>
      <c r="BN284" s="24"/>
      <c r="BO284" s="24"/>
      <c r="BP284" s="25"/>
      <c r="BQ284" s="25"/>
      <c r="BR284" s="24"/>
      <c r="BS284" s="24"/>
      <c r="BT284" s="25"/>
      <c r="BU284" s="25"/>
      <c r="BV284" s="24"/>
      <c r="BW284" s="24"/>
      <c r="BX284" s="25"/>
      <c r="BY284" s="25"/>
      <c r="BZ284" s="24"/>
      <c r="CA284" s="24"/>
      <c r="CB284" s="25"/>
      <c r="CC284" s="25"/>
      <c r="CD284" s="24"/>
      <c r="CE284" s="24"/>
      <c r="CF284" s="25"/>
      <c r="CG284" s="25"/>
      <c r="CH284" s="24"/>
      <c r="CI284" s="24"/>
      <c r="CJ284" s="25"/>
      <c r="CK284" s="25"/>
      <c r="CL284" s="24"/>
      <c r="CM284" s="24"/>
      <c r="CN284" s="26"/>
      <c r="CO284" s="26"/>
      <c r="CP284" s="26"/>
      <c r="CQ284" s="26"/>
      <c r="CR284" s="26"/>
      <c r="CS284" s="26"/>
      <c r="CT284" s="27"/>
      <c r="CU284" s="21"/>
      <c r="CV284" s="21"/>
      <c r="CW284" s="22"/>
      <c r="CX284" s="27"/>
      <c r="CY284" s="21"/>
      <c r="CZ284" s="21"/>
      <c r="DA284" s="21"/>
      <c r="DB284" s="24"/>
      <c r="DC284" s="26"/>
      <c r="DD284" s="209"/>
    </row>
    <row r="295" spans="28:28">
      <c r="AB295" s="176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25:D25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88:D88"/>
    <mergeCell ref="B89:D89"/>
    <mergeCell ref="B130:D130"/>
    <mergeCell ref="B145:D145"/>
    <mergeCell ref="CR1:CR2"/>
    <mergeCell ref="B39:D39"/>
    <mergeCell ref="B40:D40"/>
    <mergeCell ref="B82:D82"/>
    <mergeCell ref="R1:R2"/>
    <mergeCell ref="S1:S2"/>
    <mergeCell ref="T1:T2"/>
    <mergeCell ref="U1:U2"/>
    <mergeCell ref="AE1:AE2"/>
    <mergeCell ref="V1:V2"/>
    <mergeCell ref="W1:W2"/>
    <mergeCell ref="X1:X2"/>
    <mergeCell ref="B204:D204"/>
    <mergeCell ref="B218:D218"/>
    <mergeCell ref="B146:D146"/>
    <mergeCell ref="B165:D165"/>
    <mergeCell ref="B176:D176"/>
    <mergeCell ref="B177:D177"/>
    <mergeCell ref="B279:D279"/>
    <mergeCell ref="B281:D281"/>
    <mergeCell ref="B283:D283"/>
    <mergeCell ref="B1:B2"/>
    <mergeCell ref="C1:C2"/>
    <mergeCell ref="D1:D2"/>
    <mergeCell ref="B254:D254"/>
    <mergeCell ref="B256:D256"/>
    <mergeCell ref="B276:D276"/>
    <mergeCell ref="B277:D277"/>
    <mergeCell ref="B227:D227"/>
    <mergeCell ref="B228:D228"/>
    <mergeCell ref="B239:D239"/>
    <mergeCell ref="B253:D253"/>
    <mergeCell ref="B189:D189"/>
    <mergeCell ref="B203:D203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04/15/2024&amp;CConstruction Cost and Time
Detailed Data
For Contracts Completed Third Quarter Fiscal Year 2023/2024&amp;RPage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632"/>
  <sheetViews>
    <sheetView zoomScaleNormal="100" workbookViewId="0">
      <selection activeCell="A237" sqref="A237:AK237"/>
    </sheetView>
  </sheetViews>
  <sheetFormatPr defaultRowHeight="11.4"/>
  <cols>
    <col min="3" max="3" width="12.375" customWidth="1"/>
    <col min="4" max="4" width="17" customWidth="1"/>
    <col min="5" max="5" width="39.125" customWidth="1"/>
    <col min="6" max="6" width="12.75" customWidth="1"/>
    <col min="7" max="7" width="41.625" customWidth="1"/>
    <col min="8" max="8" width="14.375" customWidth="1"/>
    <col min="9" max="9" width="31.25" customWidth="1"/>
    <col min="10" max="10" width="12.375" style="155" customWidth="1"/>
    <col min="11" max="11" width="14.375" style="157" customWidth="1"/>
    <col min="12" max="14" width="14.75" style="157" bestFit="1" customWidth="1"/>
    <col min="15" max="15" width="13.75" style="157" bestFit="1" customWidth="1"/>
    <col min="16" max="16" width="14.75" style="157" bestFit="1" customWidth="1"/>
    <col min="17" max="22" width="13.625" style="157" customWidth="1"/>
    <col min="23" max="23" width="15.875" style="157" customWidth="1"/>
    <col min="24" max="30" width="14.125" style="157" customWidth="1"/>
    <col min="31" max="31" width="13.625" style="157" bestFit="1" customWidth="1"/>
    <col min="32" max="32" width="16.125" style="157" customWidth="1"/>
    <col min="33" max="33" width="15.625" style="157" customWidth="1"/>
    <col min="34" max="34" width="15.75" style="157" customWidth="1"/>
    <col min="35" max="35" width="14.625" style="157" bestFit="1" customWidth="1"/>
    <col min="36" max="36" width="10.125" customWidth="1"/>
    <col min="37" max="37" width="24.75" customWidth="1"/>
  </cols>
  <sheetData>
    <row r="1" spans="1:76" s="66" customFormat="1" ht="15" customHeight="1">
      <c r="A1" s="272" t="s">
        <v>44</v>
      </c>
      <c r="B1" s="278" t="s">
        <v>45</v>
      </c>
      <c r="C1" s="278" t="s">
        <v>46</v>
      </c>
      <c r="D1" s="278" t="s">
        <v>84</v>
      </c>
      <c r="E1" s="278" t="s">
        <v>8</v>
      </c>
      <c r="F1" s="278" t="s">
        <v>86</v>
      </c>
      <c r="G1" s="278" t="s">
        <v>87</v>
      </c>
      <c r="H1" s="278" t="s">
        <v>88</v>
      </c>
      <c r="I1" s="278" t="s">
        <v>89</v>
      </c>
      <c r="J1" s="279" t="s">
        <v>9</v>
      </c>
      <c r="K1" s="277" t="s">
        <v>106</v>
      </c>
      <c r="L1" s="277" t="s">
        <v>108</v>
      </c>
      <c r="M1" s="277" t="s">
        <v>63</v>
      </c>
      <c r="N1" s="277" t="s">
        <v>10</v>
      </c>
      <c r="O1" s="277" t="s">
        <v>11</v>
      </c>
      <c r="P1" s="277" t="s">
        <v>68</v>
      </c>
      <c r="Q1" s="277" t="s">
        <v>12</v>
      </c>
      <c r="R1" s="277"/>
      <c r="S1" s="277"/>
      <c r="T1" s="277"/>
      <c r="U1" s="277"/>
      <c r="V1" s="277"/>
      <c r="W1" s="277" t="s">
        <v>13</v>
      </c>
      <c r="X1" s="277" t="s">
        <v>14</v>
      </c>
      <c r="Y1" s="277"/>
      <c r="Z1" s="277"/>
      <c r="AA1" s="277"/>
      <c r="AB1" s="277"/>
      <c r="AC1" s="277"/>
      <c r="AD1" s="277" t="s">
        <v>15</v>
      </c>
      <c r="AE1" s="274"/>
      <c r="AF1" s="275"/>
      <c r="AG1" s="275"/>
      <c r="AH1" s="276"/>
      <c r="AI1" s="277" t="s">
        <v>98</v>
      </c>
      <c r="AJ1" s="267" t="s">
        <v>99</v>
      </c>
      <c r="AK1" s="267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3"/>
      <c r="B2" s="278"/>
      <c r="C2" s="278"/>
      <c r="D2" s="278"/>
      <c r="E2" s="278"/>
      <c r="F2" s="278"/>
      <c r="G2" s="278"/>
      <c r="H2" s="278"/>
      <c r="I2" s="278"/>
      <c r="J2" s="279"/>
      <c r="K2" s="277"/>
      <c r="L2" s="277"/>
      <c r="M2" s="277"/>
      <c r="N2" s="277"/>
      <c r="O2" s="277"/>
      <c r="P2" s="277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7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7"/>
      <c r="AE2" s="156" t="s">
        <v>28</v>
      </c>
      <c r="AF2" s="156" t="s">
        <v>29</v>
      </c>
      <c r="AG2" s="156" t="s">
        <v>30</v>
      </c>
      <c r="AH2" s="156" t="s">
        <v>31</v>
      </c>
      <c r="AI2" s="277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 ht="12">
      <c r="A3" s="227">
        <v>1</v>
      </c>
      <c r="B3" s="228" t="s">
        <v>166</v>
      </c>
      <c r="C3" s="228">
        <v>43813715201</v>
      </c>
      <c r="D3" s="228" t="s">
        <v>568</v>
      </c>
      <c r="E3" s="228" t="s">
        <v>569</v>
      </c>
      <c r="F3" s="228" t="s">
        <v>570</v>
      </c>
      <c r="G3" s="228" t="s">
        <v>570</v>
      </c>
      <c r="H3" s="228" t="s">
        <v>570</v>
      </c>
      <c r="I3" s="228" t="s">
        <v>570</v>
      </c>
      <c r="J3" s="229">
        <v>44168</v>
      </c>
      <c r="K3" s="156">
        <v>8623489</v>
      </c>
      <c r="L3" s="156">
        <v>9397066</v>
      </c>
      <c r="M3" s="156">
        <v>9569047</v>
      </c>
      <c r="N3" s="156">
        <v>773577.77</v>
      </c>
      <c r="O3" s="156">
        <v>0</v>
      </c>
      <c r="P3" s="156">
        <v>9781152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9569047</v>
      </c>
      <c r="AG3" s="156">
        <v>9781152</v>
      </c>
      <c r="AH3" s="156">
        <v>212105</v>
      </c>
      <c r="AI3" s="156">
        <v>7399516</v>
      </c>
      <c r="AJ3" s="3" t="s">
        <v>571</v>
      </c>
      <c r="AK3" s="4" t="s">
        <v>572</v>
      </c>
    </row>
    <row r="4" spans="1:76" ht="24">
      <c r="A4" s="227">
        <v>1</v>
      </c>
      <c r="B4" s="228" t="s">
        <v>170</v>
      </c>
      <c r="C4" s="228">
        <v>44153415201</v>
      </c>
      <c r="D4" s="228" t="s">
        <v>573</v>
      </c>
      <c r="E4" s="228" t="s">
        <v>574</v>
      </c>
      <c r="F4" s="228" t="s">
        <v>570</v>
      </c>
      <c r="G4" s="228" t="s">
        <v>570</v>
      </c>
      <c r="H4" s="228" t="s">
        <v>570</v>
      </c>
      <c r="I4" s="228" t="s">
        <v>570</v>
      </c>
      <c r="J4" s="229">
        <v>44504</v>
      </c>
      <c r="K4" s="156">
        <v>5052712</v>
      </c>
      <c r="L4" s="156">
        <v>4990876</v>
      </c>
      <c r="M4" s="156">
        <v>4942213</v>
      </c>
      <c r="N4" s="156">
        <v>-61835.5</v>
      </c>
      <c r="O4" s="156">
        <v>0</v>
      </c>
      <c r="P4" s="156">
        <v>5001843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4942213</v>
      </c>
      <c r="AG4" s="156">
        <v>5001843</v>
      </c>
      <c r="AH4" s="156">
        <v>59630</v>
      </c>
      <c r="AI4" s="156">
        <v>4924225</v>
      </c>
      <c r="AJ4" s="3"/>
      <c r="AK4" s="4"/>
    </row>
    <row r="5" spans="1:76" ht="24">
      <c r="A5" s="227">
        <v>1</v>
      </c>
      <c r="B5" s="228" t="s">
        <v>172</v>
      </c>
      <c r="C5" s="228">
        <v>44592715201</v>
      </c>
      <c r="D5" s="228" t="s">
        <v>573</v>
      </c>
      <c r="E5" s="228" t="s">
        <v>574</v>
      </c>
      <c r="F5" s="228" t="s">
        <v>570</v>
      </c>
      <c r="G5" s="228" t="s">
        <v>570</v>
      </c>
      <c r="H5" s="228" t="s">
        <v>570</v>
      </c>
      <c r="I5" s="228" t="s">
        <v>570</v>
      </c>
      <c r="J5" s="229">
        <v>44490</v>
      </c>
      <c r="K5" s="156">
        <v>1030376</v>
      </c>
      <c r="L5" s="156">
        <v>1035071</v>
      </c>
      <c r="M5" s="156">
        <v>1194101</v>
      </c>
      <c r="N5" s="156">
        <v>4694.6899999999996</v>
      </c>
      <c r="O5" s="156">
        <v>0</v>
      </c>
      <c r="P5" s="156">
        <v>1194101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1194101</v>
      </c>
      <c r="AG5" s="156">
        <v>1194101</v>
      </c>
      <c r="AH5" s="156">
        <v>0</v>
      </c>
      <c r="AI5" s="156">
        <v>838447</v>
      </c>
      <c r="AJ5" s="3"/>
      <c r="AK5" s="4"/>
    </row>
    <row r="6" spans="1:76" ht="12">
      <c r="A6" s="227">
        <v>1</v>
      </c>
      <c r="B6" s="228" t="s">
        <v>174</v>
      </c>
      <c r="C6" s="228">
        <v>43503825201</v>
      </c>
      <c r="D6" s="228" t="s">
        <v>575</v>
      </c>
      <c r="E6" s="228" t="s">
        <v>576</v>
      </c>
      <c r="F6" s="228" t="s">
        <v>570</v>
      </c>
      <c r="G6" s="228" t="s">
        <v>570</v>
      </c>
      <c r="H6" s="228" t="s">
        <v>570</v>
      </c>
      <c r="I6" s="228" t="s">
        <v>570</v>
      </c>
      <c r="J6" s="229">
        <v>44455</v>
      </c>
      <c r="K6" s="156">
        <v>2146553</v>
      </c>
      <c r="L6" s="156">
        <v>2448898</v>
      </c>
      <c r="M6" s="156">
        <v>2092854</v>
      </c>
      <c r="N6" s="156">
        <v>302345.24</v>
      </c>
      <c r="O6" s="156">
        <v>-195268</v>
      </c>
      <c r="P6" s="156">
        <v>1897587</v>
      </c>
      <c r="Q6" s="156">
        <v>-195268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-195268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-195268</v>
      </c>
      <c r="AF6" s="156">
        <v>1897587</v>
      </c>
      <c r="AG6" s="156">
        <v>1897587</v>
      </c>
      <c r="AH6" s="156">
        <v>0</v>
      </c>
      <c r="AI6" s="156">
        <v>1604001</v>
      </c>
      <c r="AJ6" s="3"/>
      <c r="AK6" s="4"/>
    </row>
    <row r="7" spans="1:76" ht="12">
      <c r="A7" s="227">
        <v>1</v>
      </c>
      <c r="B7" s="228" t="s">
        <v>176</v>
      </c>
      <c r="C7" s="228">
        <v>44155315201</v>
      </c>
      <c r="D7" s="228" t="s">
        <v>577</v>
      </c>
      <c r="E7" s="228" t="s">
        <v>578</v>
      </c>
      <c r="F7" s="228" t="s">
        <v>570</v>
      </c>
      <c r="G7" s="228" t="s">
        <v>570</v>
      </c>
      <c r="H7" s="228" t="s">
        <v>570</v>
      </c>
      <c r="I7" s="228" t="s">
        <v>570</v>
      </c>
      <c r="J7" s="229">
        <v>44455</v>
      </c>
      <c r="K7" s="156">
        <v>6272386</v>
      </c>
      <c r="L7" s="156">
        <v>6303322</v>
      </c>
      <c r="M7" s="156">
        <v>6506395</v>
      </c>
      <c r="N7" s="156">
        <v>30935.13</v>
      </c>
      <c r="O7" s="156">
        <v>0</v>
      </c>
      <c r="P7" s="156">
        <v>6933886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6506395</v>
      </c>
      <c r="AG7" s="156">
        <v>6933886</v>
      </c>
      <c r="AH7" s="156">
        <v>427490</v>
      </c>
      <c r="AI7" s="156">
        <v>6222847</v>
      </c>
      <c r="AJ7" s="3"/>
      <c r="AK7" s="4"/>
    </row>
    <row r="8" spans="1:76" ht="12">
      <c r="A8" s="227">
        <v>1</v>
      </c>
      <c r="B8" s="228" t="s">
        <v>178</v>
      </c>
      <c r="C8" s="228">
        <v>44477715201</v>
      </c>
      <c r="D8" s="228" t="s">
        <v>579</v>
      </c>
      <c r="E8" s="228" t="s">
        <v>580</v>
      </c>
      <c r="F8" s="228" t="s">
        <v>570</v>
      </c>
      <c r="G8" s="228" t="s">
        <v>570</v>
      </c>
      <c r="H8" s="228" t="s">
        <v>570</v>
      </c>
      <c r="I8" s="228" t="s">
        <v>570</v>
      </c>
      <c r="J8" s="229">
        <v>44532</v>
      </c>
      <c r="K8" s="156">
        <v>3819554</v>
      </c>
      <c r="L8" s="156">
        <v>3657701</v>
      </c>
      <c r="M8" s="156">
        <v>3521817</v>
      </c>
      <c r="N8" s="156">
        <v>-161853.09</v>
      </c>
      <c r="O8" s="156">
        <v>0</v>
      </c>
      <c r="P8" s="156">
        <v>3658011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3521817</v>
      </c>
      <c r="AG8" s="156">
        <v>3658011</v>
      </c>
      <c r="AH8" s="156">
        <v>136195</v>
      </c>
      <c r="AI8" s="156">
        <v>3928133</v>
      </c>
      <c r="AJ8" s="3" t="s">
        <v>581</v>
      </c>
      <c r="AK8" s="4" t="s">
        <v>582</v>
      </c>
    </row>
    <row r="9" spans="1:76" ht="24">
      <c r="A9" s="227">
        <v>1</v>
      </c>
      <c r="B9" s="228" t="s">
        <v>583</v>
      </c>
      <c r="C9" s="228">
        <v>44594115201</v>
      </c>
      <c r="D9" s="228" t="s">
        <v>584</v>
      </c>
      <c r="E9" s="228" t="s">
        <v>585</v>
      </c>
      <c r="F9" s="228" t="s">
        <v>570</v>
      </c>
      <c r="G9" s="228" t="s">
        <v>570</v>
      </c>
      <c r="H9" s="228" t="s">
        <v>570</v>
      </c>
      <c r="I9" s="228" t="s">
        <v>570</v>
      </c>
      <c r="J9" s="229">
        <v>44609</v>
      </c>
      <c r="K9" s="156">
        <v>722056</v>
      </c>
      <c r="L9" s="156">
        <v>722056</v>
      </c>
      <c r="M9" s="156">
        <v>642082</v>
      </c>
      <c r="N9" s="156">
        <v>0</v>
      </c>
      <c r="O9" s="156">
        <v>100000</v>
      </c>
      <c r="P9" s="156">
        <v>642815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100000</v>
      </c>
      <c r="AA9" s="156">
        <v>0</v>
      </c>
      <c r="AB9" s="156">
        <v>0</v>
      </c>
      <c r="AC9" s="156">
        <v>0</v>
      </c>
      <c r="AD9" s="156">
        <v>100000</v>
      </c>
      <c r="AE9" s="156">
        <v>100000</v>
      </c>
      <c r="AF9" s="156">
        <v>742082</v>
      </c>
      <c r="AG9" s="156">
        <v>642815</v>
      </c>
      <c r="AH9" s="156">
        <v>-99267</v>
      </c>
      <c r="AI9" s="156">
        <v>1070561</v>
      </c>
      <c r="AJ9" s="3" t="s">
        <v>586</v>
      </c>
      <c r="AK9" s="4" t="s">
        <v>587</v>
      </c>
    </row>
    <row r="10" spans="1:76" ht="12">
      <c r="A10" s="227">
        <v>1</v>
      </c>
      <c r="B10" s="228" t="s">
        <v>180</v>
      </c>
      <c r="C10" s="228">
        <v>44198315201</v>
      </c>
      <c r="D10" s="228" t="s">
        <v>588</v>
      </c>
      <c r="E10" s="228" t="s">
        <v>589</v>
      </c>
      <c r="F10" s="228" t="s">
        <v>570</v>
      </c>
      <c r="G10" s="228" t="s">
        <v>570</v>
      </c>
      <c r="H10" s="228" t="s">
        <v>570</v>
      </c>
      <c r="I10" s="228" t="s">
        <v>570</v>
      </c>
      <c r="J10" s="229">
        <v>44763</v>
      </c>
      <c r="K10" s="156">
        <v>2187528</v>
      </c>
      <c r="L10" s="156">
        <v>2184764</v>
      </c>
      <c r="M10" s="156">
        <v>2110755</v>
      </c>
      <c r="N10" s="156">
        <v>-2764.07</v>
      </c>
      <c r="O10" s="156">
        <v>0</v>
      </c>
      <c r="P10" s="156">
        <v>2097036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2110755</v>
      </c>
      <c r="AG10" s="156">
        <v>2097036</v>
      </c>
      <c r="AH10" s="156">
        <v>-13720</v>
      </c>
      <c r="AI10" s="156">
        <v>1943940</v>
      </c>
      <c r="AJ10" s="3" t="s">
        <v>581</v>
      </c>
      <c r="AK10" s="4" t="s">
        <v>582</v>
      </c>
    </row>
    <row r="11" spans="1:76" ht="12">
      <c r="A11" s="227">
        <v>1</v>
      </c>
      <c r="B11" s="228" t="s">
        <v>182</v>
      </c>
      <c r="C11" s="228">
        <v>43852825201</v>
      </c>
      <c r="D11" s="228" t="s">
        <v>590</v>
      </c>
      <c r="E11" s="228" t="s">
        <v>591</v>
      </c>
      <c r="F11" s="228" t="s">
        <v>570</v>
      </c>
      <c r="G11" s="228" t="s">
        <v>570</v>
      </c>
      <c r="H11" s="228" t="s">
        <v>570</v>
      </c>
      <c r="I11" s="228" t="s">
        <v>570</v>
      </c>
      <c r="J11" s="229">
        <v>44634</v>
      </c>
      <c r="K11" s="156">
        <v>6357542</v>
      </c>
      <c r="L11" s="156">
        <v>6484969</v>
      </c>
      <c r="M11" s="156">
        <v>6447894</v>
      </c>
      <c r="N11" s="156">
        <v>127427.58</v>
      </c>
      <c r="O11" s="156">
        <v>0</v>
      </c>
      <c r="P11" s="156">
        <v>6447894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6447894</v>
      </c>
      <c r="AG11" s="156">
        <v>6447894</v>
      </c>
      <c r="AH11" s="156">
        <v>0</v>
      </c>
      <c r="AI11" s="156">
        <v>4194627</v>
      </c>
      <c r="AJ11" s="3" t="s">
        <v>592</v>
      </c>
      <c r="AK11" s="4" t="s">
        <v>593</v>
      </c>
    </row>
    <row r="12" spans="1:76" ht="12">
      <c r="A12" s="227">
        <v>1</v>
      </c>
      <c r="B12" s="228" t="s">
        <v>184</v>
      </c>
      <c r="C12" s="228">
        <v>44023115201</v>
      </c>
      <c r="D12" s="228" t="s">
        <v>594</v>
      </c>
      <c r="E12" s="228" t="s">
        <v>595</v>
      </c>
      <c r="F12" s="228" t="s">
        <v>570</v>
      </c>
      <c r="G12" s="228" t="s">
        <v>570</v>
      </c>
      <c r="H12" s="228" t="s">
        <v>570</v>
      </c>
      <c r="I12" s="228" t="s">
        <v>570</v>
      </c>
      <c r="J12" s="229">
        <v>44819</v>
      </c>
      <c r="K12" s="156">
        <v>289419</v>
      </c>
      <c r="L12" s="156">
        <v>311381</v>
      </c>
      <c r="M12" s="156">
        <v>315649</v>
      </c>
      <c r="N12" s="156">
        <v>21962</v>
      </c>
      <c r="O12" s="156">
        <v>0</v>
      </c>
      <c r="P12" s="156">
        <v>315649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315649</v>
      </c>
      <c r="AG12" s="156">
        <v>315649</v>
      </c>
      <c r="AH12" s="156">
        <v>0</v>
      </c>
      <c r="AI12" s="156">
        <v>331705</v>
      </c>
      <c r="AJ12" s="3"/>
      <c r="AK12" s="4"/>
    </row>
    <row r="13" spans="1:76" ht="24">
      <c r="A13" s="227">
        <v>1</v>
      </c>
      <c r="B13" s="228" t="s">
        <v>186</v>
      </c>
      <c r="C13" s="228">
        <v>44547515201</v>
      </c>
      <c r="D13" s="228" t="s">
        <v>573</v>
      </c>
      <c r="E13" s="228" t="s">
        <v>574</v>
      </c>
      <c r="F13" s="228" t="s">
        <v>570</v>
      </c>
      <c r="G13" s="228" t="s">
        <v>570</v>
      </c>
      <c r="H13" s="228" t="s">
        <v>570</v>
      </c>
      <c r="I13" s="228" t="s">
        <v>570</v>
      </c>
      <c r="J13" s="229">
        <v>44973</v>
      </c>
      <c r="K13" s="156">
        <v>3191521</v>
      </c>
      <c r="L13" s="156">
        <v>3202707</v>
      </c>
      <c r="M13" s="156">
        <v>3243015</v>
      </c>
      <c r="N13" s="156">
        <v>11185.6</v>
      </c>
      <c r="O13" s="156">
        <v>0</v>
      </c>
      <c r="P13" s="156">
        <v>3255194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3243015</v>
      </c>
      <c r="AG13" s="156">
        <v>3255194</v>
      </c>
      <c r="AH13" s="156">
        <v>12179</v>
      </c>
      <c r="AI13" s="156">
        <v>3232954</v>
      </c>
      <c r="AJ13" s="3"/>
      <c r="AK13" s="4"/>
    </row>
    <row r="14" spans="1:76" ht="12">
      <c r="A14" s="227">
        <v>1</v>
      </c>
      <c r="B14" s="228" t="s">
        <v>188</v>
      </c>
      <c r="C14" s="228">
        <v>44620315201</v>
      </c>
      <c r="D14" s="228" t="s">
        <v>577</v>
      </c>
      <c r="E14" s="228" t="s">
        <v>578</v>
      </c>
      <c r="F14" s="228" t="s">
        <v>570</v>
      </c>
      <c r="G14" s="228" t="s">
        <v>570</v>
      </c>
      <c r="H14" s="228" t="s">
        <v>570</v>
      </c>
      <c r="I14" s="228" t="s">
        <v>570</v>
      </c>
      <c r="J14" s="229">
        <v>44868</v>
      </c>
      <c r="K14" s="156">
        <v>3919123</v>
      </c>
      <c r="L14" s="156">
        <v>3942427</v>
      </c>
      <c r="M14" s="156">
        <v>4025522</v>
      </c>
      <c r="N14" s="156">
        <v>23303.46</v>
      </c>
      <c r="O14" s="156">
        <v>0</v>
      </c>
      <c r="P14" s="156">
        <v>3979452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4025522</v>
      </c>
      <c r="AG14" s="156">
        <v>3979452</v>
      </c>
      <c r="AH14" s="156">
        <v>-46071</v>
      </c>
      <c r="AI14" s="156">
        <v>4631316</v>
      </c>
      <c r="AJ14" s="3"/>
      <c r="AK14" s="4"/>
    </row>
    <row r="15" spans="1:76" ht="12">
      <c r="A15" s="227">
        <v>1</v>
      </c>
      <c r="B15" s="228" t="s">
        <v>190</v>
      </c>
      <c r="C15" s="228">
        <v>43355045201</v>
      </c>
      <c r="D15" s="228" t="s">
        <v>568</v>
      </c>
      <c r="E15" s="228" t="s">
        <v>569</v>
      </c>
      <c r="F15" s="228" t="s">
        <v>570</v>
      </c>
      <c r="G15" s="228" t="s">
        <v>570</v>
      </c>
      <c r="H15" s="228" t="s">
        <v>570</v>
      </c>
      <c r="I15" s="228" t="s">
        <v>570</v>
      </c>
      <c r="J15" s="229">
        <v>44356</v>
      </c>
      <c r="K15" s="156">
        <v>6386200</v>
      </c>
      <c r="L15" s="156">
        <v>6748926</v>
      </c>
      <c r="M15" s="156">
        <v>6715738</v>
      </c>
      <c r="N15" s="156">
        <v>362725.1</v>
      </c>
      <c r="O15" s="156">
        <v>0</v>
      </c>
      <c r="P15" s="156">
        <v>6808172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6715738</v>
      </c>
      <c r="AG15" s="156">
        <v>6808172</v>
      </c>
      <c r="AH15" s="156">
        <v>92434</v>
      </c>
      <c r="AI15" s="156">
        <v>5529850</v>
      </c>
      <c r="AJ15" s="3"/>
      <c r="AK15" s="4"/>
    </row>
    <row r="16" spans="1:76" ht="12">
      <c r="A16" s="227">
        <v>1</v>
      </c>
      <c r="B16" s="228" t="s">
        <v>192</v>
      </c>
      <c r="C16" s="228">
        <v>41066635201</v>
      </c>
      <c r="D16" s="228" t="s">
        <v>596</v>
      </c>
      <c r="E16" s="228" t="s">
        <v>597</v>
      </c>
      <c r="F16" s="228" t="s">
        <v>570</v>
      </c>
      <c r="G16" s="228" t="s">
        <v>570</v>
      </c>
      <c r="H16" s="228" t="s">
        <v>570</v>
      </c>
      <c r="I16" s="228" t="s">
        <v>570</v>
      </c>
      <c r="J16" s="229">
        <v>43950</v>
      </c>
      <c r="K16" s="156">
        <v>43563143</v>
      </c>
      <c r="L16" s="156">
        <v>43826539</v>
      </c>
      <c r="M16" s="156">
        <v>44814363</v>
      </c>
      <c r="N16" s="156">
        <v>263396.26</v>
      </c>
      <c r="O16" s="156">
        <v>0</v>
      </c>
      <c r="P16" s="156">
        <v>46184516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44814363</v>
      </c>
      <c r="AG16" s="156">
        <v>46184516</v>
      </c>
      <c r="AH16" s="156">
        <v>1370154</v>
      </c>
      <c r="AI16" s="156">
        <v>44746155</v>
      </c>
      <c r="AJ16" s="3"/>
      <c r="AK16" s="4"/>
    </row>
    <row r="17" spans="1:37" ht="12">
      <c r="A17" s="227">
        <v>1</v>
      </c>
      <c r="B17" s="228" t="s">
        <v>194</v>
      </c>
      <c r="C17" s="228">
        <v>42982315201</v>
      </c>
      <c r="D17" s="228" t="s">
        <v>598</v>
      </c>
      <c r="E17" s="228" t="s">
        <v>599</v>
      </c>
      <c r="F17" s="228" t="s">
        <v>570</v>
      </c>
      <c r="G17" s="228" t="s">
        <v>570</v>
      </c>
      <c r="H17" s="228" t="s">
        <v>570</v>
      </c>
      <c r="I17" s="228" t="s">
        <v>570</v>
      </c>
      <c r="J17" s="229">
        <v>44356</v>
      </c>
      <c r="K17" s="156">
        <v>4097408</v>
      </c>
      <c r="L17" s="156">
        <v>4902150</v>
      </c>
      <c r="M17" s="156">
        <v>4899132</v>
      </c>
      <c r="N17" s="156">
        <v>804741.84</v>
      </c>
      <c r="O17" s="156">
        <v>0</v>
      </c>
      <c r="P17" s="156">
        <v>4933511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4899132</v>
      </c>
      <c r="AG17" s="156">
        <v>4933511</v>
      </c>
      <c r="AH17" s="156">
        <v>34379</v>
      </c>
      <c r="AI17" s="156">
        <v>4251830</v>
      </c>
      <c r="AJ17" s="3"/>
      <c r="AK17" s="4"/>
    </row>
    <row r="18" spans="1:37" ht="12">
      <c r="A18" s="227">
        <v>1</v>
      </c>
      <c r="B18" s="228" t="s">
        <v>196</v>
      </c>
      <c r="C18" s="228">
        <v>44211515201</v>
      </c>
      <c r="D18" s="228" t="s">
        <v>600</v>
      </c>
      <c r="E18" s="228" t="s">
        <v>601</v>
      </c>
      <c r="F18" s="228" t="s">
        <v>570</v>
      </c>
      <c r="G18" s="228" t="s">
        <v>570</v>
      </c>
      <c r="H18" s="228" t="s">
        <v>570</v>
      </c>
      <c r="I18" s="228" t="s">
        <v>570</v>
      </c>
      <c r="J18" s="229">
        <v>44104</v>
      </c>
      <c r="K18" s="156">
        <v>668342</v>
      </c>
      <c r="L18" s="156">
        <v>668342</v>
      </c>
      <c r="M18" s="156">
        <v>641177</v>
      </c>
      <c r="N18" s="156">
        <v>0</v>
      </c>
      <c r="O18" s="156">
        <v>0</v>
      </c>
      <c r="P18" s="156">
        <v>631148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641177</v>
      </c>
      <c r="AG18" s="156">
        <v>631148</v>
      </c>
      <c r="AH18" s="156">
        <v>-10029</v>
      </c>
      <c r="AI18" s="156">
        <v>802466</v>
      </c>
      <c r="AJ18" s="3"/>
      <c r="AK18" s="4"/>
    </row>
    <row r="19" spans="1:37" ht="12">
      <c r="A19" s="227">
        <v>1</v>
      </c>
      <c r="B19" s="228" t="s">
        <v>198</v>
      </c>
      <c r="C19" s="228">
        <v>43943015201</v>
      </c>
      <c r="D19" s="228" t="s">
        <v>602</v>
      </c>
      <c r="E19" s="228" t="s">
        <v>603</v>
      </c>
      <c r="F19" s="228" t="s">
        <v>570</v>
      </c>
      <c r="G19" s="228" t="s">
        <v>570</v>
      </c>
      <c r="H19" s="228" t="s">
        <v>570</v>
      </c>
      <c r="I19" s="228" t="s">
        <v>570</v>
      </c>
      <c r="J19" s="229">
        <v>44104</v>
      </c>
      <c r="K19" s="156">
        <v>7973682</v>
      </c>
      <c r="L19" s="156">
        <v>8225110</v>
      </c>
      <c r="M19" s="156">
        <v>8476176</v>
      </c>
      <c r="N19" s="156">
        <v>251427.57</v>
      </c>
      <c r="O19" s="156">
        <v>-106857</v>
      </c>
      <c r="P19" s="156">
        <v>9010027</v>
      </c>
      <c r="Q19" s="156">
        <v>-106857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-106857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-106857</v>
      </c>
      <c r="AF19" s="156">
        <v>8369319</v>
      </c>
      <c r="AG19" s="156">
        <v>9010027</v>
      </c>
      <c r="AH19" s="156">
        <v>640708</v>
      </c>
      <c r="AI19" s="156">
        <v>9500361</v>
      </c>
      <c r="AJ19" s="3"/>
      <c r="AK19" s="4"/>
    </row>
    <row r="20" spans="1:37" ht="12">
      <c r="A20" s="227">
        <v>1</v>
      </c>
      <c r="B20" s="228" t="s">
        <v>200</v>
      </c>
      <c r="C20" s="228">
        <v>44151815201</v>
      </c>
      <c r="D20" s="228" t="s">
        <v>588</v>
      </c>
      <c r="E20" s="228" t="s">
        <v>589</v>
      </c>
      <c r="F20" s="228" t="s">
        <v>570</v>
      </c>
      <c r="G20" s="228" t="s">
        <v>570</v>
      </c>
      <c r="H20" s="228" t="s">
        <v>570</v>
      </c>
      <c r="I20" s="228" t="s">
        <v>570</v>
      </c>
      <c r="J20" s="229">
        <v>44223</v>
      </c>
      <c r="K20" s="156">
        <v>4960436</v>
      </c>
      <c r="L20" s="156">
        <v>5450251</v>
      </c>
      <c r="M20" s="156">
        <v>5315172</v>
      </c>
      <c r="N20" s="156">
        <v>489814.72</v>
      </c>
      <c r="O20" s="156">
        <v>0</v>
      </c>
      <c r="P20" s="156">
        <v>5587423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5315172</v>
      </c>
      <c r="AG20" s="156">
        <v>5587423</v>
      </c>
      <c r="AH20" s="156">
        <v>272251</v>
      </c>
      <c r="AI20" s="156">
        <v>5666706</v>
      </c>
      <c r="AJ20" s="3"/>
      <c r="AK20" s="4"/>
    </row>
    <row r="21" spans="1:37" ht="12">
      <c r="A21" s="227">
        <v>1</v>
      </c>
      <c r="B21" s="228" t="s">
        <v>202</v>
      </c>
      <c r="C21" s="228">
        <v>44240115201</v>
      </c>
      <c r="D21" s="228" t="s">
        <v>602</v>
      </c>
      <c r="E21" s="228" t="s">
        <v>603</v>
      </c>
      <c r="F21" s="228" t="s">
        <v>570</v>
      </c>
      <c r="G21" s="228" t="s">
        <v>570</v>
      </c>
      <c r="H21" s="228" t="s">
        <v>570</v>
      </c>
      <c r="I21" s="228" t="s">
        <v>570</v>
      </c>
      <c r="J21" s="229">
        <v>44069</v>
      </c>
      <c r="K21" s="156">
        <v>697485</v>
      </c>
      <c r="L21" s="156">
        <v>700625</v>
      </c>
      <c r="M21" s="156">
        <v>698869</v>
      </c>
      <c r="N21" s="156">
        <v>3140.32</v>
      </c>
      <c r="O21" s="156">
        <v>0</v>
      </c>
      <c r="P21" s="156">
        <v>698869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698869</v>
      </c>
      <c r="AG21" s="156">
        <v>698869</v>
      </c>
      <c r="AH21" s="156">
        <v>0</v>
      </c>
      <c r="AI21" s="156">
        <v>802616</v>
      </c>
      <c r="AJ21" s="3" t="s">
        <v>581</v>
      </c>
      <c r="AK21" s="4" t="s">
        <v>582</v>
      </c>
    </row>
    <row r="22" spans="1:37" ht="12">
      <c r="A22" s="227">
        <v>1</v>
      </c>
      <c r="B22" s="228" t="s">
        <v>204</v>
      </c>
      <c r="C22" s="228">
        <v>44013415201</v>
      </c>
      <c r="D22" s="228" t="s">
        <v>604</v>
      </c>
      <c r="E22" s="228" t="s">
        <v>605</v>
      </c>
      <c r="F22" s="228" t="s">
        <v>570</v>
      </c>
      <c r="G22" s="228" t="s">
        <v>570</v>
      </c>
      <c r="H22" s="228" t="s">
        <v>570</v>
      </c>
      <c r="I22" s="228" t="s">
        <v>570</v>
      </c>
      <c r="J22" s="229">
        <v>44314</v>
      </c>
      <c r="K22" s="156">
        <v>1568347</v>
      </c>
      <c r="L22" s="156">
        <v>1712719</v>
      </c>
      <c r="M22" s="156">
        <v>1717066</v>
      </c>
      <c r="N22" s="156">
        <v>144371.66</v>
      </c>
      <c r="O22" s="156">
        <v>0</v>
      </c>
      <c r="P22" s="156">
        <v>1717066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1717066</v>
      </c>
      <c r="AG22" s="156">
        <v>1717066</v>
      </c>
      <c r="AH22" s="156">
        <v>0</v>
      </c>
      <c r="AI22" s="156">
        <v>1575092</v>
      </c>
      <c r="AJ22" s="3"/>
      <c r="AK22" s="4"/>
    </row>
    <row r="23" spans="1:37" ht="12">
      <c r="A23" s="227">
        <v>1</v>
      </c>
      <c r="B23" s="228" t="s">
        <v>206</v>
      </c>
      <c r="C23" s="228">
        <v>44421315201</v>
      </c>
      <c r="D23" s="228" t="s">
        <v>606</v>
      </c>
      <c r="E23" s="228" t="s">
        <v>607</v>
      </c>
      <c r="F23" s="228" t="s">
        <v>570</v>
      </c>
      <c r="G23" s="228" t="s">
        <v>570</v>
      </c>
      <c r="H23" s="228" t="s">
        <v>570</v>
      </c>
      <c r="I23" s="228" t="s">
        <v>570</v>
      </c>
      <c r="J23" s="229">
        <v>44405</v>
      </c>
      <c r="K23" s="156">
        <v>1799984</v>
      </c>
      <c r="L23" s="156">
        <v>1831736</v>
      </c>
      <c r="M23" s="156">
        <v>1823093</v>
      </c>
      <c r="N23" s="156">
        <v>31752.02</v>
      </c>
      <c r="O23" s="156">
        <v>0</v>
      </c>
      <c r="P23" s="156">
        <v>1836082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1823093</v>
      </c>
      <c r="AG23" s="156">
        <v>1836082</v>
      </c>
      <c r="AH23" s="156">
        <v>12989</v>
      </c>
      <c r="AI23" s="156">
        <v>1712726</v>
      </c>
      <c r="AJ23" s="3"/>
      <c r="AK23" s="4"/>
    </row>
    <row r="24" spans="1:37" ht="12">
      <c r="A24" s="227">
        <v>1</v>
      </c>
      <c r="B24" s="228" t="s">
        <v>208</v>
      </c>
      <c r="C24" s="228">
        <v>44155915201</v>
      </c>
      <c r="D24" s="228" t="s">
        <v>577</v>
      </c>
      <c r="E24" s="228" t="s">
        <v>578</v>
      </c>
      <c r="F24" s="228" t="s">
        <v>570</v>
      </c>
      <c r="G24" s="228" t="s">
        <v>570</v>
      </c>
      <c r="H24" s="228" t="s">
        <v>570</v>
      </c>
      <c r="I24" s="228" t="s">
        <v>570</v>
      </c>
      <c r="J24" s="229">
        <v>44587</v>
      </c>
      <c r="K24" s="156">
        <v>7108184</v>
      </c>
      <c r="L24" s="156">
        <v>8445969</v>
      </c>
      <c r="M24" s="156">
        <v>8418621</v>
      </c>
      <c r="N24" s="156">
        <v>1337785.07</v>
      </c>
      <c r="O24" s="156">
        <v>0</v>
      </c>
      <c r="P24" s="156">
        <v>8684123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8418621</v>
      </c>
      <c r="AG24" s="156">
        <v>8684123</v>
      </c>
      <c r="AH24" s="156">
        <v>265502</v>
      </c>
      <c r="AI24" s="156">
        <v>6181054</v>
      </c>
      <c r="AJ24" s="3"/>
      <c r="AK24" s="4"/>
    </row>
    <row r="25" spans="1:37" ht="12">
      <c r="A25" s="227">
        <v>1</v>
      </c>
      <c r="B25" s="228" t="s">
        <v>210</v>
      </c>
      <c r="C25" s="228">
        <v>44233315201</v>
      </c>
      <c r="D25" s="228" t="s">
        <v>606</v>
      </c>
      <c r="E25" s="228" t="s">
        <v>607</v>
      </c>
      <c r="F25" s="228" t="s">
        <v>570</v>
      </c>
      <c r="G25" s="228" t="s">
        <v>570</v>
      </c>
      <c r="H25" s="228" t="s">
        <v>570</v>
      </c>
      <c r="I25" s="228" t="s">
        <v>570</v>
      </c>
      <c r="J25" s="229">
        <v>44496</v>
      </c>
      <c r="K25" s="156">
        <v>1139701</v>
      </c>
      <c r="L25" s="156">
        <v>1148801</v>
      </c>
      <c r="M25" s="156">
        <v>1029185</v>
      </c>
      <c r="N25" s="156">
        <v>9099.67</v>
      </c>
      <c r="O25" s="156">
        <v>0</v>
      </c>
      <c r="P25" s="156">
        <v>1030981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1029185</v>
      </c>
      <c r="AG25" s="156">
        <v>1030981</v>
      </c>
      <c r="AH25" s="156">
        <v>1796</v>
      </c>
      <c r="AI25" s="156">
        <v>1098276</v>
      </c>
      <c r="AJ25" s="3"/>
      <c r="AK25" s="4"/>
    </row>
    <row r="26" spans="1:37" ht="24">
      <c r="A26" s="227">
        <v>1</v>
      </c>
      <c r="B26" s="228" t="s">
        <v>212</v>
      </c>
      <c r="C26" s="228">
        <v>44033915201</v>
      </c>
      <c r="D26" s="228" t="s">
        <v>584</v>
      </c>
      <c r="E26" s="228" t="s">
        <v>585</v>
      </c>
      <c r="F26" s="228" t="s">
        <v>570</v>
      </c>
      <c r="G26" s="228" t="s">
        <v>570</v>
      </c>
      <c r="H26" s="228" t="s">
        <v>570</v>
      </c>
      <c r="I26" s="228" t="s">
        <v>570</v>
      </c>
      <c r="J26" s="229">
        <v>44587</v>
      </c>
      <c r="K26" s="156">
        <v>2754382</v>
      </c>
      <c r="L26" s="156">
        <v>2849902</v>
      </c>
      <c r="M26" s="156">
        <v>2874882</v>
      </c>
      <c r="N26" s="156">
        <v>95519.17</v>
      </c>
      <c r="O26" s="156">
        <v>0</v>
      </c>
      <c r="P26" s="156">
        <v>2877458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2874882</v>
      </c>
      <c r="AG26" s="156">
        <v>2877458</v>
      </c>
      <c r="AH26" s="156">
        <v>2576</v>
      </c>
      <c r="AI26" s="156">
        <v>2214963</v>
      </c>
      <c r="AJ26" s="3"/>
      <c r="AK26" s="4"/>
    </row>
    <row r="27" spans="1:37" ht="12">
      <c r="A27" s="227">
        <v>1</v>
      </c>
      <c r="B27" s="228" t="s">
        <v>214</v>
      </c>
      <c r="C27" s="228">
        <v>44068815201</v>
      </c>
      <c r="D27" s="228" t="s">
        <v>608</v>
      </c>
      <c r="E27" s="228" t="s">
        <v>609</v>
      </c>
      <c r="F27" s="228" t="s">
        <v>570</v>
      </c>
      <c r="G27" s="228" t="s">
        <v>570</v>
      </c>
      <c r="H27" s="228" t="s">
        <v>570</v>
      </c>
      <c r="I27" s="228" t="s">
        <v>570</v>
      </c>
      <c r="J27" s="229">
        <v>44496</v>
      </c>
      <c r="K27" s="156">
        <v>650650</v>
      </c>
      <c r="L27" s="156">
        <v>655279</v>
      </c>
      <c r="M27" s="156">
        <v>608957</v>
      </c>
      <c r="N27" s="156">
        <v>4628.74</v>
      </c>
      <c r="O27" s="156">
        <v>0</v>
      </c>
      <c r="P27" s="156">
        <v>609408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608957</v>
      </c>
      <c r="AG27" s="156">
        <v>609408</v>
      </c>
      <c r="AH27" s="156">
        <v>451</v>
      </c>
      <c r="AI27" s="156">
        <v>447610</v>
      </c>
      <c r="AJ27" s="3"/>
      <c r="AK27" s="4"/>
    </row>
    <row r="28" spans="1:37" ht="12">
      <c r="A28" s="227">
        <v>1</v>
      </c>
      <c r="B28" s="228" t="s">
        <v>216</v>
      </c>
      <c r="C28" s="228">
        <v>44421215201</v>
      </c>
      <c r="D28" s="228" t="s">
        <v>610</v>
      </c>
      <c r="E28" s="228" t="s">
        <v>611</v>
      </c>
      <c r="F28" s="228" t="s">
        <v>570</v>
      </c>
      <c r="G28" s="228" t="s">
        <v>570</v>
      </c>
      <c r="H28" s="228" t="s">
        <v>570</v>
      </c>
      <c r="I28" s="228" t="s">
        <v>570</v>
      </c>
      <c r="J28" s="229">
        <v>44433</v>
      </c>
      <c r="K28" s="156">
        <v>1045874</v>
      </c>
      <c r="L28" s="156">
        <v>1076047</v>
      </c>
      <c r="M28" s="156">
        <v>1015157</v>
      </c>
      <c r="N28" s="156">
        <v>30173.84</v>
      </c>
      <c r="O28" s="156">
        <v>0</v>
      </c>
      <c r="P28" s="156">
        <v>1015157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1015157</v>
      </c>
      <c r="AG28" s="156">
        <v>1015157</v>
      </c>
      <c r="AH28" s="156">
        <v>0</v>
      </c>
      <c r="AI28" s="156">
        <v>898648</v>
      </c>
      <c r="AJ28" s="3"/>
      <c r="AK28" s="4"/>
    </row>
    <row r="29" spans="1:37" ht="12">
      <c r="A29" s="227">
        <v>1</v>
      </c>
      <c r="B29" s="228" t="s">
        <v>218</v>
      </c>
      <c r="C29" s="228">
        <v>44033715201</v>
      </c>
      <c r="D29" s="228" t="s">
        <v>612</v>
      </c>
      <c r="E29" s="228" t="s">
        <v>613</v>
      </c>
      <c r="F29" s="228" t="s">
        <v>570</v>
      </c>
      <c r="G29" s="228" t="s">
        <v>570</v>
      </c>
      <c r="H29" s="228" t="s">
        <v>570</v>
      </c>
      <c r="I29" s="228" t="s">
        <v>570</v>
      </c>
      <c r="J29" s="229">
        <v>44615</v>
      </c>
      <c r="K29" s="156">
        <v>560933</v>
      </c>
      <c r="L29" s="156">
        <v>623460</v>
      </c>
      <c r="M29" s="156">
        <v>604533</v>
      </c>
      <c r="N29" s="156">
        <v>62526.98</v>
      </c>
      <c r="O29" s="156">
        <v>0</v>
      </c>
      <c r="P29" s="156">
        <v>604533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604533</v>
      </c>
      <c r="AG29" s="156">
        <v>604533</v>
      </c>
      <c r="AH29" s="156">
        <v>0</v>
      </c>
      <c r="AI29" s="156">
        <v>517232</v>
      </c>
      <c r="AJ29" s="3" t="s">
        <v>581</v>
      </c>
      <c r="AK29" s="4" t="s">
        <v>582</v>
      </c>
    </row>
    <row r="30" spans="1:37" ht="12">
      <c r="A30" s="227">
        <v>1</v>
      </c>
      <c r="B30" s="228" t="s">
        <v>220</v>
      </c>
      <c r="C30" s="228">
        <v>44514215201</v>
      </c>
      <c r="D30" s="228" t="s">
        <v>588</v>
      </c>
      <c r="E30" s="228" t="s">
        <v>589</v>
      </c>
      <c r="F30" s="228" t="s">
        <v>570</v>
      </c>
      <c r="G30" s="228" t="s">
        <v>570</v>
      </c>
      <c r="H30" s="228" t="s">
        <v>570</v>
      </c>
      <c r="I30" s="228" t="s">
        <v>570</v>
      </c>
      <c r="J30" s="229">
        <v>44650</v>
      </c>
      <c r="K30" s="156">
        <v>5872391</v>
      </c>
      <c r="L30" s="156">
        <v>5912809</v>
      </c>
      <c r="M30" s="156">
        <v>6112682</v>
      </c>
      <c r="N30" s="156">
        <v>40418.35</v>
      </c>
      <c r="O30" s="156">
        <v>0</v>
      </c>
      <c r="P30" s="156">
        <v>6163500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6112682</v>
      </c>
      <c r="AG30" s="156">
        <v>6163500</v>
      </c>
      <c r="AH30" s="156">
        <v>50818</v>
      </c>
      <c r="AI30" s="156">
        <v>6322956</v>
      </c>
      <c r="AJ30" s="3"/>
      <c r="AK30" s="4"/>
    </row>
    <row r="31" spans="1:37" ht="12">
      <c r="A31" s="227">
        <v>1</v>
      </c>
      <c r="B31" s="228" t="s">
        <v>222</v>
      </c>
      <c r="C31" s="228">
        <v>43708815201</v>
      </c>
      <c r="D31" s="228" t="s">
        <v>614</v>
      </c>
      <c r="E31" s="228" t="s">
        <v>615</v>
      </c>
      <c r="F31" s="228" t="s">
        <v>570</v>
      </c>
      <c r="G31" s="228" t="s">
        <v>570</v>
      </c>
      <c r="H31" s="228" t="s">
        <v>570</v>
      </c>
      <c r="I31" s="228" t="s">
        <v>570</v>
      </c>
      <c r="J31" s="229">
        <v>44650</v>
      </c>
      <c r="K31" s="156">
        <v>1393708</v>
      </c>
      <c r="L31" s="156">
        <v>1475766</v>
      </c>
      <c r="M31" s="156">
        <v>1415171</v>
      </c>
      <c r="N31" s="156">
        <v>82057.69</v>
      </c>
      <c r="O31" s="156">
        <v>0</v>
      </c>
      <c r="P31" s="156">
        <v>1415090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1415171</v>
      </c>
      <c r="AG31" s="156">
        <v>1415090</v>
      </c>
      <c r="AH31" s="156">
        <v>-81</v>
      </c>
      <c r="AI31" s="156">
        <v>1903170</v>
      </c>
      <c r="AJ31" s="3"/>
      <c r="AK31" s="4"/>
    </row>
    <row r="32" spans="1:37" ht="12">
      <c r="A32" s="227">
        <v>1</v>
      </c>
      <c r="B32" s="228" t="s">
        <v>224</v>
      </c>
      <c r="C32" s="228">
        <v>44880215201</v>
      </c>
      <c r="D32" s="228" t="s">
        <v>608</v>
      </c>
      <c r="E32" s="228" t="s">
        <v>609</v>
      </c>
      <c r="F32" s="228" t="s">
        <v>570</v>
      </c>
      <c r="G32" s="228" t="s">
        <v>570</v>
      </c>
      <c r="H32" s="228" t="s">
        <v>570</v>
      </c>
      <c r="I32" s="228" t="s">
        <v>570</v>
      </c>
      <c r="J32" s="229">
        <v>44650</v>
      </c>
      <c r="K32" s="156">
        <v>1651156</v>
      </c>
      <c r="L32" s="156">
        <v>1659184</v>
      </c>
      <c r="M32" s="156">
        <v>1593043</v>
      </c>
      <c r="N32" s="156">
        <v>8028.48</v>
      </c>
      <c r="O32" s="156">
        <v>0</v>
      </c>
      <c r="P32" s="156">
        <v>1593043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1593043</v>
      </c>
      <c r="AG32" s="156">
        <v>1593043</v>
      </c>
      <c r="AH32" s="156">
        <v>0</v>
      </c>
      <c r="AI32" s="156">
        <v>2046037</v>
      </c>
      <c r="AJ32" s="3"/>
      <c r="AK32" s="4"/>
    </row>
    <row r="33" spans="1:37" ht="24">
      <c r="A33" s="227">
        <v>1</v>
      </c>
      <c r="B33" s="228" t="s">
        <v>459</v>
      </c>
      <c r="C33" s="228">
        <v>44632015201</v>
      </c>
      <c r="D33" s="228" t="s">
        <v>573</v>
      </c>
      <c r="E33" s="228" t="s">
        <v>574</v>
      </c>
      <c r="F33" s="228" t="s">
        <v>570</v>
      </c>
      <c r="G33" s="228" t="s">
        <v>570</v>
      </c>
      <c r="H33" s="228" t="s">
        <v>570</v>
      </c>
      <c r="I33" s="228" t="s">
        <v>570</v>
      </c>
      <c r="J33" s="229">
        <v>44706</v>
      </c>
      <c r="K33" s="156">
        <v>4197476</v>
      </c>
      <c r="L33" s="156">
        <v>4197476</v>
      </c>
      <c r="M33" s="156">
        <v>3945832</v>
      </c>
      <c r="N33" s="156">
        <v>0</v>
      </c>
      <c r="O33" s="156">
        <v>0</v>
      </c>
      <c r="P33" s="156">
        <v>3902393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3945832</v>
      </c>
      <c r="AG33" s="156">
        <v>3902393</v>
      </c>
      <c r="AH33" s="156">
        <v>-43439</v>
      </c>
      <c r="AI33" s="156">
        <v>4322111</v>
      </c>
      <c r="AJ33" s="3"/>
      <c r="AK33" s="4"/>
    </row>
    <row r="34" spans="1:37" ht="12">
      <c r="A34" s="227">
        <v>1</v>
      </c>
      <c r="B34" s="228" t="s">
        <v>616</v>
      </c>
      <c r="C34" s="228">
        <v>44012715201</v>
      </c>
      <c r="D34" s="228" t="s">
        <v>608</v>
      </c>
      <c r="E34" s="228" t="s">
        <v>609</v>
      </c>
      <c r="F34" s="228" t="s">
        <v>570</v>
      </c>
      <c r="G34" s="228" t="s">
        <v>570</v>
      </c>
      <c r="H34" s="228" t="s">
        <v>570</v>
      </c>
      <c r="I34" s="228" t="s">
        <v>570</v>
      </c>
      <c r="J34" s="229">
        <v>44496</v>
      </c>
      <c r="K34" s="156">
        <v>461461</v>
      </c>
      <c r="L34" s="156">
        <v>461461</v>
      </c>
      <c r="M34" s="156">
        <v>428726</v>
      </c>
      <c r="N34" s="156">
        <v>0</v>
      </c>
      <c r="O34" s="156">
        <v>0</v>
      </c>
      <c r="P34" s="156">
        <v>428726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428726</v>
      </c>
      <c r="AG34" s="156">
        <v>428726</v>
      </c>
      <c r="AH34" s="156">
        <v>0</v>
      </c>
      <c r="AI34" s="156">
        <v>438393</v>
      </c>
      <c r="AJ34" s="3"/>
      <c r="AK34" s="4"/>
    </row>
    <row r="35" spans="1:37" ht="12">
      <c r="A35" s="227">
        <v>1</v>
      </c>
      <c r="B35" s="228" t="s">
        <v>227</v>
      </c>
      <c r="C35" s="228">
        <v>44404915201</v>
      </c>
      <c r="D35" s="228" t="s">
        <v>577</v>
      </c>
      <c r="E35" s="228" t="s">
        <v>578</v>
      </c>
      <c r="F35" s="228" t="s">
        <v>570</v>
      </c>
      <c r="G35" s="228" t="s">
        <v>570</v>
      </c>
      <c r="H35" s="228" t="s">
        <v>570</v>
      </c>
      <c r="I35" s="228" t="s">
        <v>570</v>
      </c>
      <c r="J35" s="229">
        <v>44650</v>
      </c>
      <c r="K35" s="156">
        <v>1796523</v>
      </c>
      <c r="L35" s="156">
        <v>1801104</v>
      </c>
      <c r="M35" s="156">
        <v>1763228</v>
      </c>
      <c r="N35" s="156">
        <v>4580.68</v>
      </c>
      <c r="O35" s="156">
        <v>0</v>
      </c>
      <c r="P35" s="156">
        <v>1764750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1763228</v>
      </c>
      <c r="AG35" s="156">
        <v>1764750</v>
      </c>
      <c r="AH35" s="156">
        <v>1522</v>
      </c>
      <c r="AI35" s="156">
        <v>1217942</v>
      </c>
      <c r="AJ35" s="3"/>
      <c r="AK35" s="4"/>
    </row>
    <row r="36" spans="1:37" ht="24">
      <c r="A36" s="227">
        <v>2</v>
      </c>
      <c r="B36" s="228" t="s">
        <v>461</v>
      </c>
      <c r="C36" s="228">
        <v>43737715201</v>
      </c>
      <c r="D36" s="228" t="s">
        <v>617</v>
      </c>
      <c r="E36" s="228" t="s">
        <v>618</v>
      </c>
      <c r="F36" s="228" t="s">
        <v>570</v>
      </c>
      <c r="G36" s="228" t="s">
        <v>570</v>
      </c>
      <c r="H36" s="228" t="s">
        <v>570</v>
      </c>
      <c r="I36" s="228" t="s">
        <v>570</v>
      </c>
      <c r="J36" s="229">
        <v>44671</v>
      </c>
      <c r="K36" s="156">
        <v>612540</v>
      </c>
      <c r="L36" s="156">
        <v>612540</v>
      </c>
      <c r="M36" s="156">
        <v>596655</v>
      </c>
      <c r="N36" s="156">
        <v>0</v>
      </c>
      <c r="O36" s="156">
        <v>0</v>
      </c>
      <c r="P36" s="156">
        <v>596655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596655</v>
      </c>
      <c r="AG36" s="156">
        <v>596655</v>
      </c>
      <c r="AH36" s="156">
        <v>0</v>
      </c>
      <c r="AI36" s="156">
        <v>703931</v>
      </c>
      <c r="AJ36" s="3"/>
      <c r="AK36" s="4"/>
    </row>
    <row r="37" spans="1:37" ht="12">
      <c r="A37" s="227">
        <v>2</v>
      </c>
      <c r="B37" s="228" t="s">
        <v>619</v>
      </c>
      <c r="C37" s="228">
        <v>43044935201</v>
      </c>
      <c r="D37" s="228" t="s">
        <v>620</v>
      </c>
      <c r="E37" s="228" t="s">
        <v>621</v>
      </c>
      <c r="F37" s="228" t="s">
        <v>570</v>
      </c>
      <c r="G37" s="228" t="s">
        <v>570</v>
      </c>
      <c r="H37" s="228" t="s">
        <v>570</v>
      </c>
      <c r="I37" s="228" t="s">
        <v>570</v>
      </c>
      <c r="J37" s="229">
        <v>44762</v>
      </c>
      <c r="K37" s="156">
        <v>937789</v>
      </c>
      <c r="L37" s="156">
        <v>937789</v>
      </c>
      <c r="M37" s="156">
        <v>902864</v>
      </c>
      <c r="N37" s="156">
        <v>0</v>
      </c>
      <c r="O37" s="156">
        <v>0</v>
      </c>
      <c r="P37" s="156">
        <v>902864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902864</v>
      </c>
      <c r="AG37" s="156">
        <v>902864</v>
      </c>
      <c r="AH37" s="156">
        <v>0</v>
      </c>
      <c r="AI37" s="156">
        <v>1332805</v>
      </c>
      <c r="AJ37" s="3"/>
      <c r="AK37" s="4"/>
    </row>
    <row r="38" spans="1:37" ht="24">
      <c r="A38" s="227">
        <v>2</v>
      </c>
      <c r="B38" s="228" t="s">
        <v>463</v>
      </c>
      <c r="C38" s="228">
        <v>44277915201</v>
      </c>
      <c r="D38" s="228" t="s">
        <v>622</v>
      </c>
      <c r="E38" s="228" t="s">
        <v>623</v>
      </c>
      <c r="F38" s="228" t="s">
        <v>570</v>
      </c>
      <c r="G38" s="228" t="s">
        <v>570</v>
      </c>
      <c r="H38" s="228" t="s">
        <v>570</v>
      </c>
      <c r="I38" s="228" t="s">
        <v>570</v>
      </c>
      <c r="J38" s="229">
        <v>44895</v>
      </c>
      <c r="K38" s="156">
        <v>1761000</v>
      </c>
      <c r="L38" s="156">
        <v>1761000</v>
      </c>
      <c r="M38" s="156">
        <v>1791422</v>
      </c>
      <c r="N38" s="156">
        <v>0</v>
      </c>
      <c r="O38" s="156">
        <v>0</v>
      </c>
      <c r="P38" s="156">
        <v>1791366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1791422</v>
      </c>
      <c r="AG38" s="156">
        <v>1791366</v>
      </c>
      <c r="AH38" s="156">
        <v>-56</v>
      </c>
      <c r="AI38" s="156">
        <v>909989</v>
      </c>
      <c r="AJ38" s="3"/>
      <c r="AK38" s="4"/>
    </row>
    <row r="39" spans="1:37" ht="24">
      <c r="A39" s="227">
        <v>2</v>
      </c>
      <c r="B39" s="228" t="s">
        <v>229</v>
      </c>
      <c r="C39" s="228">
        <v>20972255201</v>
      </c>
      <c r="D39" s="228" t="s">
        <v>624</v>
      </c>
      <c r="E39" s="228" t="s">
        <v>625</v>
      </c>
      <c r="F39" s="228" t="s">
        <v>570</v>
      </c>
      <c r="G39" s="228" t="s">
        <v>570</v>
      </c>
      <c r="H39" s="228" t="s">
        <v>570</v>
      </c>
      <c r="I39" s="228" t="s">
        <v>570</v>
      </c>
      <c r="J39" s="229">
        <v>43936</v>
      </c>
      <c r="K39" s="156">
        <v>4399943</v>
      </c>
      <c r="L39" s="156">
        <v>4455060</v>
      </c>
      <c r="M39" s="156">
        <v>4501267</v>
      </c>
      <c r="N39" s="156">
        <v>55116.959999999999</v>
      </c>
      <c r="O39" s="156">
        <v>0</v>
      </c>
      <c r="P39" s="156">
        <v>4501267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4501267</v>
      </c>
      <c r="AG39" s="156">
        <v>4501267</v>
      </c>
      <c r="AH39" s="156">
        <v>0</v>
      </c>
      <c r="AI39" s="156">
        <v>4855272</v>
      </c>
      <c r="AJ39" s="3"/>
      <c r="AK39" s="4"/>
    </row>
    <row r="40" spans="1:37" ht="12">
      <c r="A40" s="227">
        <v>2</v>
      </c>
      <c r="B40" s="228" t="s">
        <v>231</v>
      </c>
      <c r="C40" s="228">
        <v>21272425201</v>
      </c>
      <c r="D40" s="228" t="s">
        <v>626</v>
      </c>
      <c r="E40" s="228" t="s">
        <v>627</v>
      </c>
      <c r="F40" s="228" t="s">
        <v>570</v>
      </c>
      <c r="G40" s="228" t="s">
        <v>570</v>
      </c>
      <c r="H40" s="228" t="s">
        <v>570</v>
      </c>
      <c r="I40" s="228" t="s">
        <v>570</v>
      </c>
      <c r="J40" s="229">
        <v>43243</v>
      </c>
      <c r="K40" s="156">
        <v>11717625</v>
      </c>
      <c r="L40" s="156">
        <v>11666748</v>
      </c>
      <c r="M40" s="156">
        <v>11573612</v>
      </c>
      <c r="N40" s="156">
        <v>-50877.32</v>
      </c>
      <c r="O40" s="156">
        <v>-1206768</v>
      </c>
      <c r="P40" s="156">
        <v>10334162</v>
      </c>
      <c r="Q40" s="156">
        <v>-1206768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-1206768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-1206768</v>
      </c>
      <c r="AF40" s="156">
        <v>10366844</v>
      </c>
      <c r="AG40" s="156">
        <v>10334162</v>
      </c>
      <c r="AH40" s="156">
        <v>-32682</v>
      </c>
      <c r="AI40" s="156">
        <v>12539660</v>
      </c>
      <c r="AJ40" s="3"/>
      <c r="AK40" s="4"/>
    </row>
    <row r="41" spans="1:37" ht="12">
      <c r="A41" s="227">
        <v>2</v>
      </c>
      <c r="B41" s="228" t="s">
        <v>233</v>
      </c>
      <c r="C41" s="228">
        <v>42307145201</v>
      </c>
      <c r="D41" s="228" t="s">
        <v>628</v>
      </c>
      <c r="E41" s="228" t="s">
        <v>629</v>
      </c>
      <c r="F41" s="228" t="s">
        <v>570</v>
      </c>
      <c r="G41" s="228" t="s">
        <v>570</v>
      </c>
      <c r="H41" s="228" t="s">
        <v>570</v>
      </c>
      <c r="I41" s="228" t="s">
        <v>570</v>
      </c>
      <c r="J41" s="229">
        <v>43439</v>
      </c>
      <c r="K41" s="156">
        <v>7294444</v>
      </c>
      <c r="L41" s="156">
        <v>7636147</v>
      </c>
      <c r="M41" s="156">
        <v>7798283</v>
      </c>
      <c r="N41" s="156">
        <v>341702.82</v>
      </c>
      <c r="O41" s="156">
        <v>0</v>
      </c>
      <c r="P41" s="156">
        <v>7754246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7798283</v>
      </c>
      <c r="AG41" s="156">
        <v>7754246</v>
      </c>
      <c r="AH41" s="156">
        <v>-44037</v>
      </c>
      <c r="AI41" s="156">
        <v>7079692</v>
      </c>
      <c r="AJ41" s="3"/>
      <c r="AK41" s="4"/>
    </row>
    <row r="42" spans="1:37" ht="12">
      <c r="A42" s="227">
        <v>2</v>
      </c>
      <c r="B42" s="228" t="s">
        <v>236</v>
      </c>
      <c r="C42" s="228">
        <v>43946715201</v>
      </c>
      <c r="D42" s="228" t="s">
        <v>630</v>
      </c>
      <c r="E42" s="228" t="s">
        <v>631</v>
      </c>
      <c r="F42" s="228" t="s">
        <v>570</v>
      </c>
      <c r="G42" s="228" t="s">
        <v>570</v>
      </c>
      <c r="H42" s="228" t="s">
        <v>570</v>
      </c>
      <c r="I42" s="228" t="s">
        <v>570</v>
      </c>
      <c r="J42" s="229">
        <v>43733</v>
      </c>
      <c r="K42" s="156">
        <v>11950705</v>
      </c>
      <c r="L42" s="156">
        <v>12606239</v>
      </c>
      <c r="M42" s="156">
        <v>12671373</v>
      </c>
      <c r="N42" s="156">
        <v>655533.43000000005</v>
      </c>
      <c r="O42" s="156">
        <v>0</v>
      </c>
      <c r="P42" s="156">
        <v>12844734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12671373</v>
      </c>
      <c r="AG42" s="156">
        <v>12844734</v>
      </c>
      <c r="AH42" s="156">
        <v>173361</v>
      </c>
      <c r="AI42" s="156">
        <v>11844644</v>
      </c>
      <c r="AJ42" s="3"/>
      <c r="AK42" s="4"/>
    </row>
    <row r="43" spans="1:37" ht="12">
      <c r="A43" s="227">
        <v>2</v>
      </c>
      <c r="B43" s="228" t="s">
        <v>238</v>
      </c>
      <c r="C43" s="228">
        <v>43761115201</v>
      </c>
      <c r="D43" s="228" t="s">
        <v>632</v>
      </c>
      <c r="E43" s="228" t="s">
        <v>633</v>
      </c>
      <c r="F43" s="228" t="s">
        <v>570</v>
      </c>
      <c r="G43" s="228" t="s">
        <v>570</v>
      </c>
      <c r="H43" s="228" t="s">
        <v>570</v>
      </c>
      <c r="I43" s="228" t="s">
        <v>570</v>
      </c>
      <c r="J43" s="229">
        <v>43971</v>
      </c>
      <c r="K43" s="156">
        <v>8709827</v>
      </c>
      <c r="L43" s="156">
        <v>8796925</v>
      </c>
      <c r="M43" s="156">
        <v>9281776</v>
      </c>
      <c r="N43" s="156">
        <v>87098.27</v>
      </c>
      <c r="O43" s="156">
        <v>0</v>
      </c>
      <c r="P43" s="156">
        <v>9514074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9281776</v>
      </c>
      <c r="AG43" s="156">
        <v>9514074</v>
      </c>
      <c r="AH43" s="156">
        <v>232299</v>
      </c>
      <c r="AI43" s="156">
        <v>10240285</v>
      </c>
      <c r="AJ43" s="3"/>
      <c r="AK43" s="4"/>
    </row>
    <row r="44" spans="1:37" ht="12">
      <c r="A44" s="227">
        <v>2</v>
      </c>
      <c r="B44" s="228" t="s">
        <v>466</v>
      </c>
      <c r="C44" s="228">
        <v>43939915201</v>
      </c>
      <c r="D44" s="228" t="s">
        <v>626</v>
      </c>
      <c r="E44" s="228" t="s">
        <v>627</v>
      </c>
      <c r="F44" s="228" t="s">
        <v>570</v>
      </c>
      <c r="G44" s="228" t="s">
        <v>570</v>
      </c>
      <c r="H44" s="228" t="s">
        <v>570</v>
      </c>
      <c r="I44" s="228" t="s">
        <v>570</v>
      </c>
      <c r="J44" s="229">
        <v>43887</v>
      </c>
      <c r="K44" s="156">
        <v>6913040</v>
      </c>
      <c r="L44" s="156">
        <v>6913040</v>
      </c>
      <c r="M44" s="156">
        <v>6429139</v>
      </c>
      <c r="N44" s="156">
        <v>0</v>
      </c>
      <c r="O44" s="156">
        <v>0</v>
      </c>
      <c r="P44" s="156">
        <v>6454714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6429139</v>
      </c>
      <c r="AG44" s="156">
        <v>6454714</v>
      </c>
      <c r="AH44" s="156">
        <v>25575</v>
      </c>
      <c r="AI44" s="156">
        <v>7673392</v>
      </c>
      <c r="AJ44" s="3"/>
      <c r="AK44" s="4"/>
    </row>
    <row r="45" spans="1:37" ht="12">
      <c r="A45" s="227">
        <v>2</v>
      </c>
      <c r="B45" s="228" t="s">
        <v>240</v>
      </c>
      <c r="C45" s="228">
        <v>44105915201</v>
      </c>
      <c r="D45" s="228" t="s">
        <v>626</v>
      </c>
      <c r="E45" s="228" t="s">
        <v>627</v>
      </c>
      <c r="F45" s="228" t="s">
        <v>570</v>
      </c>
      <c r="G45" s="228" t="s">
        <v>570</v>
      </c>
      <c r="H45" s="228" t="s">
        <v>570</v>
      </c>
      <c r="I45" s="228" t="s">
        <v>570</v>
      </c>
      <c r="J45" s="229">
        <v>44041</v>
      </c>
      <c r="K45" s="156">
        <v>13904803</v>
      </c>
      <c r="L45" s="156">
        <v>14427901</v>
      </c>
      <c r="M45" s="156">
        <v>14501738</v>
      </c>
      <c r="N45" s="156">
        <v>523098.66</v>
      </c>
      <c r="O45" s="156">
        <v>0</v>
      </c>
      <c r="P45" s="156">
        <v>14430355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14501738</v>
      </c>
      <c r="AG45" s="156">
        <v>14430355</v>
      </c>
      <c r="AH45" s="156">
        <v>-71383</v>
      </c>
      <c r="AI45" s="156">
        <v>14722616</v>
      </c>
      <c r="AJ45" s="3"/>
      <c r="AK45" s="4"/>
    </row>
    <row r="46" spans="1:37" ht="12">
      <c r="A46" s="227">
        <v>2</v>
      </c>
      <c r="B46" s="228" t="s">
        <v>468</v>
      </c>
      <c r="C46" s="228">
        <v>44258115201</v>
      </c>
      <c r="D46" s="228" t="s">
        <v>626</v>
      </c>
      <c r="E46" s="228" t="s">
        <v>627</v>
      </c>
      <c r="F46" s="228" t="s">
        <v>570</v>
      </c>
      <c r="G46" s="228" t="s">
        <v>570</v>
      </c>
      <c r="H46" s="228" t="s">
        <v>570</v>
      </c>
      <c r="I46" s="228" t="s">
        <v>570</v>
      </c>
      <c r="J46" s="229">
        <v>44153</v>
      </c>
      <c r="K46" s="156">
        <v>7945667</v>
      </c>
      <c r="L46" s="156">
        <v>7945667</v>
      </c>
      <c r="M46" s="156">
        <v>8118217</v>
      </c>
      <c r="N46" s="156">
        <v>0</v>
      </c>
      <c r="O46" s="156">
        <v>0</v>
      </c>
      <c r="P46" s="156">
        <v>8574396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8118217</v>
      </c>
      <c r="AG46" s="156">
        <v>8574396</v>
      </c>
      <c r="AH46" s="156">
        <v>456179</v>
      </c>
      <c r="AI46" s="156">
        <v>6919712</v>
      </c>
      <c r="AJ46" s="3"/>
      <c r="AK46" s="4"/>
    </row>
    <row r="47" spans="1:37" ht="24">
      <c r="A47" s="227">
        <v>2</v>
      </c>
      <c r="B47" s="228" t="s">
        <v>242</v>
      </c>
      <c r="C47" s="228">
        <v>44119415201</v>
      </c>
      <c r="D47" s="228" t="s">
        <v>634</v>
      </c>
      <c r="E47" s="228" t="s">
        <v>635</v>
      </c>
      <c r="F47" s="228" t="s">
        <v>570</v>
      </c>
      <c r="G47" s="228" t="s">
        <v>570</v>
      </c>
      <c r="H47" s="228" t="s">
        <v>570</v>
      </c>
      <c r="I47" s="228" t="s">
        <v>570</v>
      </c>
      <c r="J47" s="229">
        <v>44286</v>
      </c>
      <c r="K47" s="156">
        <v>1882079</v>
      </c>
      <c r="L47" s="156">
        <v>1993425</v>
      </c>
      <c r="M47" s="156">
        <v>1914819</v>
      </c>
      <c r="N47" s="156">
        <v>111345.32</v>
      </c>
      <c r="O47" s="156">
        <v>0</v>
      </c>
      <c r="P47" s="156">
        <v>1920086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1914819</v>
      </c>
      <c r="AG47" s="156">
        <v>1920086</v>
      </c>
      <c r="AH47" s="156">
        <v>5267</v>
      </c>
      <c r="AI47" s="156">
        <v>1441903</v>
      </c>
      <c r="AJ47" s="3"/>
      <c r="AK47" s="4"/>
    </row>
    <row r="48" spans="1:37" ht="12">
      <c r="A48" s="227">
        <v>2</v>
      </c>
      <c r="B48" s="228" t="s">
        <v>470</v>
      </c>
      <c r="C48" s="228">
        <v>43575715201</v>
      </c>
      <c r="D48" s="228" t="s">
        <v>608</v>
      </c>
      <c r="E48" s="228" t="s">
        <v>609</v>
      </c>
      <c r="F48" s="228" t="s">
        <v>570</v>
      </c>
      <c r="G48" s="228" t="s">
        <v>570</v>
      </c>
      <c r="H48" s="228" t="s">
        <v>570</v>
      </c>
      <c r="I48" s="228" t="s">
        <v>570</v>
      </c>
      <c r="J48" s="229">
        <v>44244</v>
      </c>
      <c r="K48" s="156">
        <v>1262262</v>
      </c>
      <c r="L48" s="156">
        <v>1262262</v>
      </c>
      <c r="M48" s="156">
        <v>1249368</v>
      </c>
      <c r="N48" s="156">
        <v>0</v>
      </c>
      <c r="O48" s="156">
        <v>0</v>
      </c>
      <c r="P48" s="156">
        <v>1249498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1249368</v>
      </c>
      <c r="AG48" s="156">
        <v>1249498</v>
      </c>
      <c r="AH48" s="156">
        <v>130</v>
      </c>
      <c r="AI48" s="156">
        <v>1338363</v>
      </c>
      <c r="AJ48" s="3"/>
      <c r="AK48" s="4"/>
    </row>
    <row r="49" spans="1:37" ht="12">
      <c r="A49" s="227">
        <v>2</v>
      </c>
      <c r="B49" s="228" t="s">
        <v>244</v>
      </c>
      <c r="C49" s="228">
        <v>44126115201</v>
      </c>
      <c r="D49" s="228" t="s">
        <v>632</v>
      </c>
      <c r="E49" s="228" t="s">
        <v>633</v>
      </c>
      <c r="F49" s="228" t="s">
        <v>570</v>
      </c>
      <c r="G49" s="228" t="s">
        <v>570</v>
      </c>
      <c r="H49" s="228" t="s">
        <v>570</v>
      </c>
      <c r="I49" s="228" t="s">
        <v>570</v>
      </c>
      <c r="J49" s="229">
        <v>44342</v>
      </c>
      <c r="K49" s="156">
        <v>4633748</v>
      </c>
      <c r="L49" s="156">
        <v>3852057</v>
      </c>
      <c r="M49" s="156">
        <v>3929376</v>
      </c>
      <c r="N49" s="156">
        <v>-781690.82</v>
      </c>
      <c r="O49" s="156">
        <v>0</v>
      </c>
      <c r="P49" s="156">
        <v>4154909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3929376</v>
      </c>
      <c r="AG49" s="156">
        <v>4154909</v>
      </c>
      <c r="AH49" s="156">
        <v>225533</v>
      </c>
      <c r="AI49" s="156">
        <v>4540383</v>
      </c>
      <c r="AJ49" s="3"/>
      <c r="AK49" s="4"/>
    </row>
    <row r="50" spans="1:37" ht="12">
      <c r="A50" s="227">
        <v>2</v>
      </c>
      <c r="B50" s="228" t="s">
        <v>246</v>
      </c>
      <c r="C50" s="228">
        <v>43617815201</v>
      </c>
      <c r="D50" s="228" t="s">
        <v>626</v>
      </c>
      <c r="E50" s="228" t="s">
        <v>627</v>
      </c>
      <c r="F50" s="228" t="s">
        <v>570</v>
      </c>
      <c r="G50" s="228" t="s">
        <v>570</v>
      </c>
      <c r="H50" s="228" t="s">
        <v>570</v>
      </c>
      <c r="I50" s="228" t="s">
        <v>570</v>
      </c>
      <c r="J50" s="229">
        <v>44356</v>
      </c>
      <c r="K50" s="156">
        <v>6155492</v>
      </c>
      <c r="L50" s="156">
        <v>6241492</v>
      </c>
      <c r="M50" s="156">
        <v>6261727</v>
      </c>
      <c r="N50" s="156">
        <v>86000</v>
      </c>
      <c r="O50" s="156">
        <v>0</v>
      </c>
      <c r="P50" s="156">
        <v>6665942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6261727</v>
      </c>
      <c r="AG50" s="156">
        <v>6665942</v>
      </c>
      <c r="AH50" s="156">
        <v>404215</v>
      </c>
      <c r="AI50" s="156">
        <v>7776562</v>
      </c>
      <c r="AJ50" s="3"/>
      <c r="AK50" s="4"/>
    </row>
    <row r="51" spans="1:37" ht="12">
      <c r="A51" s="227">
        <v>2</v>
      </c>
      <c r="B51" s="228" t="s">
        <v>248</v>
      </c>
      <c r="C51" s="228">
        <v>44327315201</v>
      </c>
      <c r="D51" s="228" t="s">
        <v>577</v>
      </c>
      <c r="E51" s="228" t="s">
        <v>578</v>
      </c>
      <c r="F51" s="228" t="s">
        <v>570</v>
      </c>
      <c r="G51" s="228" t="s">
        <v>570</v>
      </c>
      <c r="H51" s="228" t="s">
        <v>570</v>
      </c>
      <c r="I51" s="228" t="s">
        <v>570</v>
      </c>
      <c r="J51" s="229">
        <v>44468</v>
      </c>
      <c r="K51" s="156">
        <v>4876894</v>
      </c>
      <c r="L51" s="156">
        <v>4984966</v>
      </c>
      <c r="M51" s="156">
        <v>5022406</v>
      </c>
      <c r="N51" s="156">
        <v>108072.68</v>
      </c>
      <c r="O51" s="156">
        <v>0</v>
      </c>
      <c r="P51" s="156">
        <v>5415141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5022406</v>
      </c>
      <c r="AG51" s="156">
        <v>5415141</v>
      </c>
      <c r="AH51" s="156">
        <v>392735</v>
      </c>
      <c r="AI51" s="156">
        <v>5483811</v>
      </c>
      <c r="AJ51" s="3"/>
      <c r="AK51" s="4"/>
    </row>
    <row r="52" spans="1:37" ht="12">
      <c r="A52" s="227">
        <v>2</v>
      </c>
      <c r="B52" s="228" t="s">
        <v>472</v>
      </c>
      <c r="C52" s="228">
        <v>44331315201</v>
      </c>
      <c r="D52" s="228" t="s">
        <v>626</v>
      </c>
      <c r="E52" s="228" t="s">
        <v>627</v>
      </c>
      <c r="F52" s="228" t="s">
        <v>570</v>
      </c>
      <c r="G52" s="228" t="s">
        <v>570</v>
      </c>
      <c r="H52" s="228" t="s">
        <v>570</v>
      </c>
      <c r="I52" s="228" t="s">
        <v>570</v>
      </c>
      <c r="J52" s="229">
        <v>44468</v>
      </c>
      <c r="K52" s="156">
        <v>9173879</v>
      </c>
      <c r="L52" s="156">
        <v>9173879</v>
      </c>
      <c r="M52" s="156">
        <v>9342688</v>
      </c>
      <c r="N52" s="156">
        <v>0</v>
      </c>
      <c r="O52" s="156">
        <v>0</v>
      </c>
      <c r="P52" s="156">
        <v>9910699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9342688</v>
      </c>
      <c r="AG52" s="156">
        <v>9910699</v>
      </c>
      <c r="AH52" s="156">
        <v>568010</v>
      </c>
      <c r="AI52" s="156">
        <v>9935886</v>
      </c>
      <c r="AJ52" s="3"/>
      <c r="AK52" s="4"/>
    </row>
    <row r="53" spans="1:37" ht="12">
      <c r="A53" s="227">
        <v>2</v>
      </c>
      <c r="B53" s="228" t="s">
        <v>250</v>
      </c>
      <c r="C53" s="228">
        <v>44327415201</v>
      </c>
      <c r="D53" s="228" t="s">
        <v>636</v>
      </c>
      <c r="E53" s="228" t="s">
        <v>637</v>
      </c>
      <c r="F53" s="228" t="s">
        <v>570</v>
      </c>
      <c r="G53" s="228" t="s">
        <v>570</v>
      </c>
      <c r="H53" s="228" t="s">
        <v>570</v>
      </c>
      <c r="I53" s="228" t="s">
        <v>570</v>
      </c>
      <c r="J53" s="229">
        <v>44496</v>
      </c>
      <c r="K53" s="156">
        <v>3471681</v>
      </c>
      <c r="L53" s="156">
        <v>3603585</v>
      </c>
      <c r="M53" s="156">
        <v>3475517</v>
      </c>
      <c r="N53" s="156">
        <v>131903.51</v>
      </c>
      <c r="O53" s="156">
        <v>0</v>
      </c>
      <c r="P53" s="156">
        <v>3617192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3475517</v>
      </c>
      <c r="AG53" s="156">
        <v>3617192</v>
      </c>
      <c r="AH53" s="156">
        <v>141674</v>
      </c>
      <c r="AI53" s="156">
        <v>3836185</v>
      </c>
      <c r="AJ53" s="3"/>
      <c r="AK53" s="4"/>
    </row>
    <row r="54" spans="1:37" ht="12">
      <c r="A54" s="227">
        <v>2</v>
      </c>
      <c r="B54" s="228" t="s">
        <v>474</v>
      </c>
      <c r="C54" s="228">
        <v>44328215201</v>
      </c>
      <c r="D54" s="228" t="s">
        <v>626</v>
      </c>
      <c r="E54" s="228" t="s">
        <v>627</v>
      </c>
      <c r="F54" s="228" t="s">
        <v>570</v>
      </c>
      <c r="G54" s="228" t="s">
        <v>570</v>
      </c>
      <c r="H54" s="228" t="s">
        <v>570</v>
      </c>
      <c r="I54" s="228" t="s">
        <v>570</v>
      </c>
      <c r="J54" s="229">
        <v>44538</v>
      </c>
      <c r="K54" s="156">
        <v>698919</v>
      </c>
      <c r="L54" s="156">
        <v>698919</v>
      </c>
      <c r="M54" s="156">
        <v>656099</v>
      </c>
      <c r="N54" s="156">
        <v>0</v>
      </c>
      <c r="O54" s="156">
        <v>0</v>
      </c>
      <c r="P54" s="156">
        <v>656099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656099</v>
      </c>
      <c r="AG54" s="156">
        <v>656099</v>
      </c>
      <c r="AH54" s="156">
        <v>0</v>
      </c>
      <c r="AI54" s="156">
        <v>629199</v>
      </c>
      <c r="AJ54" s="3"/>
      <c r="AK54" s="4"/>
    </row>
    <row r="55" spans="1:37" ht="12">
      <c r="A55" s="227">
        <v>2</v>
      </c>
      <c r="B55" s="228" t="s">
        <v>638</v>
      </c>
      <c r="C55" s="228">
        <v>44331115201</v>
      </c>
      <c r="D55" s="228" t="s">
        <v>626</v>
      </c>
      <c r="E55" s="228" t="s">
        <v>627</v>
      </c>
      <c r="F55" s="228" t="s">
        <v>570</v>
      </c>
      <c r="G55" s="228" t="s">
        <v>570</v>
      </c>
      <c r="H55" s="228" t="s">
        <v>570</v>
      </c>
      <c r="I55" s="228" t="s">
        <v>570</v>
      </c>
      <c r="J55" s="229">
        <v>44678</v>
      </c>
      <c r="K55" s="156">
        <v>8657266</v>
      </c>
      <c r="L55" s="156">
        <v>8657266</v>
      </c>
      <c r="M55" s="156">
        <v>8107793</v>
      </c>
      <c r="N55" s="156">
        <v>0</v>
      </c>
      <c r="O55" s="156">
        <v>0</v>
      </c>
      <c r="P55" s="156">
        <v>8099899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8107793</v>
      </c>
      <c r="AG55" s="156">
        <v>8099899</v>
      </c>
      <c r="AH55" s="156">
        <v>-7895</v>
      </c>
      <c r="AI55" s="156">
        <v>10016767</v>
      </c>
      <c r="AJ55" s="3"/>
      <c r="AK55" s="4"/>
    </row>
    <row r="56" spans="1:37" ht="12">
      <c r="A56" s="227">
        <v>2</v>
      </c>
      <c r="B56" s="228" t="s">
        <v>252</v>
      </c>
      <c r="C56" s="228">
        <v>43935715201</v>
      </c>
      <c r="D56" s="228" t="s">
        <v>626</v>
      </c>
      <c r="E56" s="228" t="s">
        <v>627</v>
      </c>
      <c r="F56" s="228" t="s">
        <v>570</v>
      </c>
      <c r="G56" s="228" t="s">
        <v>570</v>
      </c>
      <c r="H56" s="228" t="s">
        <v>570</v>
      </c>
      <c r="I56" s="228" t="s">
        <v>570</v>
      </c>
      <c r="J56" s="229">
        <v>44615</v>
      </c>
      <c r="K56" s="156">
        <v>6658470</v>
      </c>
      <c r="L56" s="156">
        <v>6939208</v>
      </c>
      <c r="M56" s="156">
        <v>6857539</v>
      </c>
      <c r="N56" s="156">
        <v>280737.94</v>
      </c>
      <c r="O56" s="156">
        <v>0</v>
      </c>
      <c r="P56" s="156">
        <v>7132056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6857539</v>
      </c>
      <c r="AG56" s="156">
        <v>7132056</v>
      </c>
      <c r="AH56" s="156">
        <v>274517</v>
      </c>
      <c r="AI56" s="156">
        <v>7633373</v>
      </c>
      <c r="AJ56" s="3"/>
      <c r="AK56" s="4"/>
    </row>
    <row r="57" spans="1:37" ht="12">
      <c r="A57" s="227">
        <v>2</v>
      </c>
      <c r="B57" s="228" t="s">
        <v>476</v>
      </c>
      <c r="C57" s="228">
        <v>44120815201</v>
      </c>
      <c r="D57" s="228" t="s">
        <v>608</v>
      </c>
      <c r="E57" s="228" t="s">
        <v>609</v>
      </c>
      <c r="F57" s="228" t="s">
        <v>570</v>
      </c>
      <c r="G57" s="228" t="s">
        <v>570</v>
      </c>
      <c r="H57" s="228" t="s">
        <v>570</v>
      </c>
      <c r="I57" s="228" t="s">
        <v>570</v>
      </c>
      <c r="J57" s="229">
        <v>44678</v>
      </c>
      <c r="K57" s="156">
        <v>1047740</v>
      </c>
      <c r="L57" s="156">
        <v>1047740</v>
      </c>
      <c r="M57" s="156">
        <v>1004140</v>
      </c>
      <c r="N57" s="156">
        <v>0</v>
      </c>
      <c r="O57" s="156">
        <v>0</v>
      </c>
      <c r="P57" s="156">
        <v>1004137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1004140</v>
      </c>
      <c r="AG57" s="156">
        <v>1004137</v>
      </c>
      <c r="AH57" s="156">
        <v>-3</v>
      </c>
      <c r="AI57" s="156">
        <v>1984965</v>
      </c>
      <c r="AJ57" s="3"/>
      <c r="AK57" s="4"/>
    </row>
    <row r="58" spans="1:37" ht="12">
      <c r="A58" s="227">
        <v>2</v>
      </c>
      <c r="B58" s="228" t="s">
        <v>639</v>
      </c>
      <c r="C58" s="228">
        <v>44325815201</v>
      </c>
      <c r="D58" s="228" t="s">
        <v>626</v>
      </c>
      <c r="E58" s="228" t="s">
        <v>627</v>
      </c>
      <c r="F58" s="228" t="s">
        <v>570</v>
      </c>
      <c r="G58" s="228" t="s">
        <v>570</v>
      </c>
      <c r="H58" s="228" t="s">
        <v>570</v>
      </c>
      <c r="I58" s="228" t="s">
        <v>570</v>
      </c>
      <c r="J58" s="229">
        <v>44573</v>
      </c>
      <c r="K58" s="156">
        <v>6173212</v>
      </c>
      <c r="L58" s="156">
        <v>6173212</v>
      </c>
      <c r="M58" s="156">
        <v>6149692</v>
      </c>
      <c r="N58" s="156">
        <v>0</v>
      </c>
      <c r="O58" s="156">
        <v>0</v>
      </c>
      <c r="P58" s="156">
        <v>6808147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6149692</v>
      </c>
      <c r="AG58" s="156">
        <v>6808147</v>
      </c>
      <c r="AH58" s="156">
        <v>658455</v>
      </c>
      <c r="AI58" s="156">
        <v>7484488</v>
      </c>
      <c r="AJ58" s="3"/>
      <c r="AK58" s="4"/>
    </row>
    <row r="59" spans="1:37" ht="12">
      <c r="A59" s="227">
        <v>2</v>
      </c>
      <c r="B59" s="228" t="s">
        <v>254</v>
      </c>
      <c r="C59" s="228">
        <v>44327215201</v>
      </c>
      <c r="D59" s="228" t="s">
        <v>632</v>
      </c>
      <c r="E59" s="228" t="s">
        <v>633</v>
      </c>
      <c r="F59" s="228" t="s">
        <v>570</v>
      </c>
      <c r="G59" s="228" t="s">
        <v>570</v>
      </c>
      <c r="H59" s="228" t="s">
        <v>570</v>
      </c>
      <c r="I59" s="228" t="s">
        <v>570</v>
      </c>
      <c r="J59" s="229">
        <v>44587</v>
      </c>
      <c r="K59" s="156">
        <v>9730642</v>
      </c>
      <c r="L59" s="156">
        <v>9751076</v>
      </c>
      <c r="M59" s="156">
        <v>10241376</v>
      </c>
      <c r="N59" s="156">
        <v>20434.13</v>
      </c>
      <c r="O59" s="156">
        <v>0</v>
      </c>
      <c r="P59" s="156">
        <v>10650890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10241376</v>
      </c>
      <c r="AG59" s="156">
        <v>10650890</v>
      </c>
      <c r="AH59" s="156">
        <v>409515</v>
      </c>
      <c r="AI59" s="156">
        <v>11590622</v>
      </c>
      <c r="AJ59" s="3"/>
      <c r="AK59" s="4"/>
    </row>
    <row r="60" spans="1:37" ht="12">
      <c r="A60" s="227">
        <v>2</v>
      </c>
      <c r="B60" s="228" t="s">
        <v>256</v>
      </c>
      <c r="C60" s="228">
        <v>44325915201</v>
      </c>
      <c r="D60" s="228" t="s">
        <v>577</v>
      </c>
      <c r="E60" s="228" t="s">
        <v>578</v>
      </c>
      <c r="F60" s="228" t="s">
        <v>570</v>
      </c>
      <c r="G60" s="228" t="s">
        <v>570</v>
      </c>
      <c r="H60" s="228" t="s">
        <v>570</v>
      </c>
      <c r="I60" s="228" t="s">
        <v>570</v>
      </c>
      <c r="J60" s="229">
        <v>44615</v>
      </c>
      <c r="K60" s="156">
        <v>4069827</v>
      </c>
      <c r="L60" s="156">
        <v>4084043</v>
      </c>
      <c r="M60" s="156">
        <v>4107794</v>
      </c>
      <c r="N60" s="156">
        <v>14216.4</v>
      </c>
      <c r="O60" s="156">
        <v>0</v>
      </c>
      <c r="P60" s="156">
        <v>4238033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4107794</v>
      </c>
      <c r="AG60" s="156">
        <v>4238033</v>
      </c>
      <c r="AH60" s="156">
        <v>130239</v>
      </c>
      <c r="AI60" s="156">
        <v>5072862</v>
      </c>
      <c r="AJ60" s="3"/>
      <c r="AK60" s="4"/>
    </row>
    <row r="61" spans="1:37" ht="12">
      <c r="A61" s="227">
        <v>2</v>
      </c>
      <c r="B61" s="228" t="s">
        <v>478</v>
      </c>
      <c r="C61" s="228">
        <v>44329415201</v>
      </c>
      <c r="D61" s="228" t="s">
        <v>608</v>
      </c>
      <c r="E61" s="228" t="s">
        <v>609</v>
      </c>
      <c r="F61" s="228" t="s">
        <v>570</v>
      </c>
      <c r="G61" s="228" t="s">
        <v>570</v>
      </c>
      <c r="H61" s="228" t="s">
        <v>570</v>
      </c>
      <c r="I61" s="228" t="s">
        <v>570</v>
      </c>
      <c r="J61" s="229">
        <v>44496</v>
      </c>
      <c r="K61" s="156">
        <v>1371850</v>
      </c>
      <c r="L61" s="156">
        <v>1371850</v>
      </c>
      <c r="M61" s="156">
        <v>1320562</v>
      </c>
      <c r="N61" s="156">
        <v>0</v>
      </c>
      <c r="O61" s="156">
        <v>0</v>
      </c>
      <c r="P61" s="156">
        <v>1327034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1320562</v>
      </c>
      <c r="AG61" s="156">
        <v>1327034</v>
      </c>
      <c r="AH61" s="156">
        <v>6472</v>
      </c>
      <c r="AI61" s="156">
        <v>1352767</v>
      </c>
      <c r="AJ61" s="3"/>
      <c r="AK61" s="4"/>
    </row>
    <row r="62" spans="1:37" ht="12">
      <c r="A62" s="227">
        <v>2</v>
      </c>
      <c r="B62" s="228" t="s">
        <v>258</v>
      </c>
      <c r="C62" s="228">
        <v>44126015201</v>
      </c>
      <c r="D62" s="228" t="s">
        <v>632</v>
      </c>
      <c r="E62" s="228" t="s">
        <v>633</v>
      </c>
      <c r="F62" s="228" t="s">
        <v>570</v>
      </c>
      <c r="G62" s="228" t="s">
        <v>570</v>
      </c>
      <c r="H62" s="228" t="s">
        <v>570</v>
      </c>
      <c r="I62" s="228" t="s">
        <v>570</v>
      </c>
      <c r="J62" s="229">
        <v>44573</v>
      </c>
      <c r="K62" s="156">
        <v>9551621</v>
      </c>
      <c r="L62" s="156">
        <v>9552942</v>
      </c>
      <c r="M62" s="156">
        <v>9869457</v>
      </c>
      <c r="N62" s="156">
        <v>1320.8</v>
      </c>
      <c r="O62" s="156">
        <v>-18930</v>
      </c>
      <c r="P62" s="156">
        <v>10485489</v>
      </c>
      <c r="Q62" s="156">
        <v>-18930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-18930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-18930</v>
      </c>
      <c r="AF62" s="156">
        <v>9850527</v>
      </c>
      <c r="AG62" s="156">
        <v>10485489</v>
      </c>
      <c r="AH62" s="156">
        <v>634962</v>
      </c>
      <c r="AI62" s="156">
        <v>11919284</v>
      </c>
      <c r="AJ62" s="3"/>
      <c r="AK62" s="4"/>
    </row>
    <row r="63" spans="1:37" ht="12">
      <c r="A63" s="227">
        <v>2</v>
      </c>
      <c r="B63" s="228" t="s">
        <v>480</v>
      </c>
      <c r="C63" s="228">
        <v>44328315201</v>
      </c>
      <c r="D63" s="228" t="s">
        <v>626</v>
      </c>
      <c r="E63" s="228" t="s">
        <v>627</v>
      </c>
      <c r="F63" s="228" t="s">
        <v>570</v>
      </c>
      <c r="G63" s="228" t="s">
        <v>570</v>
      </c>
      <c r="H63" s="228" t="s">
        <v>570</v>
      </c>
      <c r="I63" s="228" t="s">
        <v>570</v>
      </c>
      <c r="J63" s="229">
        <v>44650</v>
      </c>
      <c r="K63" s="156">
        <v>8536881</v>
      </c>
      <c r="L63" s="156">
        <v>8536881</v>
      </c>
      <c r="M63" s="156">
        <v>9157134</v>
      </c>
      <c r="N63" s="156">
        <v>0</v>
      </c>
      <c r="O63" s="156">
        <v>0</v>
      </c>
      <c r="P63" s="156">
        <v>9260550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9157134</v>
      </c>
      <c r="AG63" s="156">
        <v>9260550</v>
      </c>
      <c r="AH63" s="156">
        <v>103416</v>
      </c>
      <c r="AI63" s="156">
        <v>10386872</v>
      </c>
      <c r="AJ63" s="3"/>
      <c r="AK63" s="4"/>
    </row>
    <row r="64" spans="1:37" ht="12">
      <c r="A64" s="227">
        <v>2</v>
      </c>
      <c r="B64" s="228" t="s">
        <v>260</v>
      </c>
      <c r="C64" s="228">
        <v>44330515201</v>
      </c>
      <c r="D64" s="228" t="s">
        <v>626</v>
      </c>
      <c r="E64" s="228" t="s">
        <v>627</v>
      </c>
      <c r="F64" s="228" t="s">
        <v>570</v>
      </c>
      <c r="G64" s="228" t="s">
        <v>570</v>
      </c>
      <c r="H64" s="228" t="s">
        <v>570</v>
      </c>
      <c r="I64" s="228" t="s">
        <v>570</v>
      </c>
      <c r="J64" s="229">
        <v>44650</v>
      </c>
      <c r="K64" s="156">
        <v>13369606</v>
      </c>
      <c r="L64" s="156">
        <v>13375355</v>
      </c>
      <c r="M64" s="156">
        <v>13678461</v>
      </c>
      <c r="N64" s="156">
        <v>5749.66</v>
      </c>
      <c r="O64" s="156">
        <v>0</v>
      </c>
      <c r="P64" s="156">
        <v>14091879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13678461</v>
      </c>
      <c r="AG64" s="156">
        <v>14091879</v>
      </c>
      <c r="AH64" s="156">
        <v>413419</v>
      </c>
      <c r="AI64" s="156">
        <v>15619864</v>
      </c>
      <c r="AJ64" s="3"/>
      <c r="AK64" s="4"/>
    </row>
    <row r="65" spans="1:37" ht="12">
      <c r="A65" s="227">
        <v>2</v>
      </c>
      <c r="B65" s="228" t="s">
        <v>482</v>
      </c>
      <c r="C65" s="228">
        <v>43935815201</v>
      </c>
      <c r="D65" s="228" t="s">
        <v>626</v>
      </c>
      <c r="E65" s="228" t="s">
        <v>627</v>
      </c>
      <c r="F65" s="228" t="s">
        <v>570</v>
      </c>
      <c r="G65" s="228" t="s">
        <v>570</v>
      </c>
      <c r="H65" s="228" t="s">
        <v>570</v>
      </c>
      <c r="I65" s="228" t="s">
        <v>570</v>
      </c>
      <c r="J65" s="229">
        <v>44356</v>
      </c>
      <c r="K65" s="156">
        <v>7918962</v>
      </c>
      <c r="L65" s="156">
        <v>7918962</v>
      </c>
      <c r="M65" s="156">
        <v>7962203</v>
      </c>
      <c r="N65" s="156">
        <v>0</v>
      </c>
      <c r="O65" s="156">
        <v>0</v>
      </c>
      <c r="P65" s="156">
        <v>8267055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7962203</v>
      </c>
      <c r="AG65" s="156">
        <v>8267055</v>
      </c>
      <c r="AH65" s="156">
        <v>304853</v>
      </c>
      <c r="AI65" s="156">
        <v>7233768</v>
      </c>
      <c r="AJ65" s="3"/>
      <c r="AK65" s="4"/>
    </row>
    <row r="66" spans="1:37" ht="24">
      <c r="A66" s="227">
        <v>2</v>
      </c>
      <c r="B66" s="228" t="s">
        <v>262</v>
      </c>
      <c r="C66" s="228">
        <v>42983025201</v>
      </c>
      <c r="D66" s="228" t="s">
        <v>634</v>
      </c>
      <c r="E66" s="228" t="s">
        <v>635</v>
      </c>
      <c r="F66" s="228" t="s">
        <v>570</v>
      </c>
      <c r="G66" s="228" t="s">
        <v>570</v>
      </c>
      <c r="H66" s="228" t="s">
        <v>570</v>
      </c>
      <c r="I66" s="228" t="s">
        <v>570</v>
      </c>
      <c r="J66" s="229">
        <v>44517</v>
      </c>
      <c r="K66" s="156">
        <v>997892</v>
      </c>
      <c r="L66" s="156">
        <v>1048834</v>
      </c>
      <c r="M66" s="156">
        <v>1111095</v>
      </c>
      <c r="N66" s="156">
        <v>50941.53</v>
      </c>
      <c r="O66" s="156">
        <v>-32186</v>
      </c>
      <c r="P66" s="156">
        <v>1111095</v>
      </c>
      <c r="Q66" s="156">
        <v>-32186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-32186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-32186</v>
      </c>
      <c r="AF66" s="156">
        <v>1078909</v>
      </c>
      <c r="AG66" s="156">
        <v>1111095</v>
      </c>
      <c r="AH66" s="156">
        <v>32186</v>
      </c>
      <c r="AI66" s="156">
        <v>943265</v>
      </c>
      <c r="AJ66" s="3"/>
      <c r="AK66" s="4"/>
    </row>
    <row r="67" spans="1:37" ht="12">
      <c r="A67" s="227">
        <v>2</v>
      </c>
      <c r="B67" s="228" t="s">
        <v>484</v>
      </c>
      <c r="C67" s="228">
        <v>44721115201</v>
      </c>
      <c r="D67" s="228" t="s">
        <v>577</v>
      </c>
      <c r="E67" s="228" t="s">
        <v>578</v>
      </c>
      <c r="F67" s="228" t="s">
        <v>570</v>
      </c>
      <c r="G67" s="228" t="s">
        <v>570</v>
      </c>
      <c r="H67" s="228" t="s">
        <v>570</v>
      </c>
      <c r="I67" s="228" t="s">
        <v>570</v>
      </c>
      <c r="J67" s="229">
        <v>44587</v>
      </c>
      <c r="K67" s="156">
        <v>1077522</v>
      </c>
      <c r="L67" s="156">
        <v>1077522</v>
      </c>
      <c r="M67" s="156">
        <v>1075156</v>
      </c>
      <c r="N67" s="156">
        <v>0</v>
      </c>
      <c r="O67" s="156">
        <v>0</v>
      </c>
      <c r="P67" s="156">
        <v>1075156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1075156</v>
      </c>
      <c r="AG67" s="156">
        <v>1075156</v>
      </c>
      <c r="AH67" s="156">
        <v>0</v>
      </c>
      <c r="AI67" s="156">
        <v>1339271</v>
      </c>
      <c r="AJ67" s="3"/>
      <c r="AK67" s="4"/>
    </row>
    <row r="68" spans="1:37" ht="12">
      <c r="A68" s="227">
        <v>2</v>
      </c>
      <c r="B68" s="228" t="s">
        <v>486</v>
      </c>
      <c r="C68" s="228">
        <v>43567925201</v>
      </c>
      <c r="D68" s="228" t="s">
        <v>640</v>
      </c>
      <c r="E68" s="228" t="s">
        <v>641</v>
      </c>
      <c r="F68" s="228" t="s">
        <v>570</v>
      </c>
      <c r="G68" s="228" t="s">
        <v>570</v>
      </c>
      <c r="H68" s="228" t="s">
        <v>570</v>
      </c>
      <c r="I68" s="228" t="s">
        <v>570</v>
      </c>
      <c r="J68" s="229">
        <v>44720</v>
      </c>
      <c r="K68" s="156">
        <v>1298306</v>
      </c>
      <c r="L68" s="156">
        <v>1298306</v>
      </c>
      <c r="M68" s="156">
        <v>1209436</v>
      </c>
      <c r="N68" s="156">
        <v>0</v>
      </c>
      <c r="O68" s="156">
        <v>0</v>
      </c>
      <c r="P68" s="156">
        <v>1209097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1209436</v>
      </c>
      <c r="AG68" s="156">
        <v>1209097</v>
      </c>
      <c r="AH68" s="156">
        <v>-339</v>
      </c>
      <c r="AI68" s="156">
        <v>1554776</v>
      </c>
      <c r="AJ68" s="3"/>
      <c r="AK68" s="4"/>
    </row>
    <row r="69" spans="1:37" ht="12">
      <c r="A69" s="227">
        <v>2</v>
      </c>
      <c r="B69" s="228" t="s">
        <v>488</v>
      </c>
      <c r="C69" s="228">
        <v>44534115201</v>
      </c>
      <c r="D69" s="228" t="s">
        <v>588</v>
      </c>
      <c r="E69" s="228" t="s">
        <v>589</v>
      </c>
      <c r="F69" s="228" t="s">
        <v>570</v>
      </c>
      <c r="G69" s="228" t="s">
        <v>570</v>
      </c>
      <c r="H69" s="228" t="s">
        <v>570</v>
      </c>
      <c r="I69" s="228" t="s">
        <v>570</v>
      </c>
      <c r="J69" s="229">
        <v>44720</v>
      </c>
      <c r="K69" s="156">
        <v>13193368</v>
      </c>
      <c r="L69" s="156">
        <v>13193368</v>
      </c>
      <c r="M69" s="156">
        <v>13034580</v>
      </c>
      <c r="N69" s="156">
        <v>0</v>
      </c>
      <c r="O69" s="156">
        <v>0</v>
      </c>
      <c r="P69" s="156">
        <v>12710549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13034580</v>
      </c>
      <c r="AG69" s="156">
        <v>12710549</v>
      </c>
      <c r="AH69" s="156">
        <v>-324030</v>
      </c>
      <c r="AI69" s="156">
        <v>10896298</v>
      </c>
      <c r="AJ69" s="3"/>
      <c r="AK69" s="4"/>
    </row>
    <row r="70" spans="1:37" ht="12">
      <c r="A70" s="227">
        <v>2</v>
      </c>
      <c r="B70" s="228" t="s">
        <v>642</v>
      </c>
      <c r="C70" s="228">
        <v>44557615201</v>
      </c>
      <c r="D70" s="228" t="s">
        <v>643</v>
      </c>
      <c r="E70" s="228" t="s">
        <v>644</v>
      </c>
      <c r="F70" s="228" t="s">
        <v>570</v>
      </c>
      <c r="G70" s="228" t="s">
        <v>570</v>
      </c>
      <c r="H70" s="228" t="s">
        <v>570</v>
      </c>
      <c r="I70" s="228" t="s">
        <v>570</v>
      </c>
      <c r="J70" s="229">
        <v>44727</v>
      </c>
      <c r="K70" s="156">
        <v>240110</v>
      </c>
      <c r="L70" s="156">
        <v>240110</v>
      </c>
      <c r="M70" s="156">
        <v>185940</v>
      </c>
      <c r="N70" s="156">
        <v>0</v>
      </c>
      <c r="O70" s="156">
        <v>0</v>
      </c>
      <c r="P70" s="156">
        <v>185940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185940</v>
      </c>
      <c r="AG70" s="156">
        <v>185940</v>
      </c>
      <c r="AH70" s="156">
        <v>0</v>
      </c>
      <c r="AI70" s="156">
        <v>402520</v>
      </c>
      <c r="AJ70" s="3"/>
      <c r="AK70" s="4"/>
    </row>
    <row r="71" spans="1:37" ht="12">
      <c r="A71" s="227">
        <v>2</v>
      </c>
      <c r="B71" s="228" t="s">
        <v>490</v>
      </c>
      <c r="C71" s="228">
        <v>44912925201</v>
      </c>
      <c r="D71" s="228" t="s">
        <v>626</v>
      </c>
      <c r="E71" s="228" t="s">
        <v>627</v>
      </c>
      <c r="F71" s="228" t="s">
        <v>570</v>
      </c>
      <c r="G71" s="228" t="s">
        <v>570</v>
      </c>
      <c r="H71" s="228" t="s">
        <v>570</v>
      </c>
      <c r="I71" s="228" t="s">
        <v>570</v>
      </c>
      <c r="J71" s="229">
        <v>44727</v>
      </c>
      <c r="K71" s="156">
        <v>1386562</v>
      </c>
      <c r="L71" s="156">
        <v>1386562</v>
      </c>
      <c r="M71" s="156">
        <v>1349510</v>
      </c>
      <c r="N71" s="156">
        <v>0</v>
      </c>
      <c r="O71" s="156">
        <v>0</v>
      </c>
      <c r="P71" s="156">
        <v>1349510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1349510</v>
      </c>
      <c r="AG71" s="156">
        <v>1349510</v>
      </c>
      <c r="AH71" s="156">
        <v>0</v>
      </c>
      <c r="AI71" s="156">
        <v>1705477</v>
      </c>
      <c r="AJ71" s="3"/>
      <c r="AK71" s="4"/>
    </row>
    <row r="72" spans="1:37" ht="24">
      <c r="A72" s="227">
        <v>2</v>
      </c>
      <c r="B72" s="228" t="s">
        <v>264</v>
      </c>
      <c r="C72" s="228">
        <v>20954355201</v>
      </c>
      <c r="D72" s="228" t="s">
        <v>617</v>
      </c>
      <c r="E72" s="228" t="s">
        <v>618</v>
      </c>
      <c r="F72" s="228" t="s">
        <v>570</v>
      </c>
      <c r="G72" s="228" t="s">
        <v>570</v>
      </c>
      <c r="H72" s="228" t="s">
        <v>570</v>
      </c>
      <c r="I72" s="228" t="s">
        <v>570</v>
      </c>
      <c r="J72" s="229">
        <v>44727</v>
      </c>
      <c r="K72" s="156">
        <v>744369</v>
      </c>
      <c r="L72" s="156">
        <v>788349</v>
      </c>
      <c r="M72" s="156">
        <v>712669</v>
      </c>
      <c r="N72" s="156">
        <v>43979.98</v>
      </c>
      <c r="O72" s="156">
        <v>0</v>
      </c>
      <c r="P72" s="156">
        <v>717926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712669</v>
      </c>
      <c r="AG72" s="156">
        <v>717926</v>
      </c>
      <c r="AH72" s="156">
        <v>5257</v>
      </c>
      <c r="AI72" s="156">
        <v>931265</v>
      </c>
      <c r="AJ72" s="3"/>
      <c r="AK72" s="4"/>
    </row>
    <row r="73" spans="1:37" ht="24">
      <c r="A73" s="227">
        <v>2</v>
      </c>
      <c r="B73" s="228" t="s">
        <v>266</v>
      </c>
      <c r="C73" s="228">
        <v>21293465201</v>
      </c>
      <c r="D73" s="228" t="s">
        <v>634</v>
      </c>
      <c r="E73" s="228" t="s">
        <v>635</v>
      </c>
      <c r="F73" s="228" t="s">
        <v>570</v>
      </c>
      <c r="G73" s="228" t="s">
        <v>570</v>
      </c>
      <c r="H73" s="228" t="s">
        <v>570</v>
      </c>
      <c r="I73" s="228" t="s">
        <v>570</v>
      </c>
      <c r="J73" s="229">
        <v>44804</v>
      </c>
      <c r="K73" s="156">
        <v>621970</v>
      </c>
      <c r="L73" s="156">
        <v>626401</v>
      </c>
      <c r="M73" s="156">
        <v>439109</v>
      </c>
      <c r="N73" s="156">
        <v>4431.34</v>
      </c>
      <c r="O73" s="156">
        <v>0</v>
      </c>
      <c r="P73" s="156">
        <v>439109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439109</v>
      </c>
      <c r="AG73" s="156">
        <v>439109</v>
      </c>
      <c r="AH73" s="156">
        <v>0</v>
      </c>
      <c r="AI73" s="156">
        <v>485438</v>
      </c>
      <c r="AJ73" s="3"/>
      <c r="AK73" s="4"/>
    </row>
    <row r="74" spans="1:37" ht="12">
      <c r="A74" s="227">
        <v>2</v>
      </c>
      <c r="B74" s="228" t="s">
        <v>268</v>
      </c>
      <c r="C74" s="228">
        <v>44912955201</v>
      </c>
      <c r="D74" s="228" t="s">
        <v>626</v>
      </c>
      <c r="E74" s="228" t="s">
        <v>627</v>
      </c>
      <c r="F74" s="228" t="s">
        <v>570</v>
      </c>
      <c r="G74" s="228" t="s">
        <v>570</v>
      </c>
      <c r="H74" s="228" t="s">
        <v>570</v>
      </c>
      <c r="I74" s="228" t="s">
        <v>570</v>
      </c>
      <c r="J74" s="229">
        <v>44860</v>
      </c>
      <c r="K74" s="156">
        <v>2185964</v>
      </c>
      <c r="L74" s="156">
        <v>2192335</v>
      </c>
      <c r="M74" s="156">
        <v>1926696</v>
      </c>
      <c r="N74" s="156">
        <v>6371.04</v>
      </c>
      <c r="O74" s="156">
        <v>0</v>
      </c>
      <c r="P74" s="156">
        <v>1926696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1926696</v>
      </c>
      <c r="AG74" s="156">
        <v>1926696</v>
      </c>
      <c r="AH74" s="156">
        <v>0</v>
      </c>
      <c r="AI74" s="156">
        <v>2721077</v>
      </c>
      <c r="AJ74" s="3"/>
      <c r="AK74" s="4"/>
    </row>
    <row r="75" spans="1:37" ht="24">
      <c r="A75" s="227">
        <v>2</v>
      </c>
      <c r="B75" s="228" t="s">
        <v>645</v>
      </c>
      <c r="C75" s="228">
        <v>44729015201</v>
      </c>
      <c r="D75" s="228" t="s">
        <v>617</v>
      </c>
      <c r="E75" s="228" t="s">
        <v>618</v>
      </c>
      <c r="F75" s="228" t="s">
        <v>570</v>
      </c>
      <c r="G75" s="228" t="s">
        <v>570</v>
      </c>
      <c r="H75" s="228" t="s">
        <v>570</v>
      </c>
      <c r="I75" s="228" t="s">
        <v>570</v>
      </c>
      <c r="J75" s="229">
        <v>44804</v>
      </c>
      <c r="K75" s="156">
        <v>782704</v>
      </c>
      <c r="L75" s="156">
        <v>782704</v>
      </c>
      <c r="M75" s="156">
        <v>743960</v>
      </c>
      <c r="N75" s="156">
        <v>0</v>
      </c>
      <c r="O75" s="156">
        <v>0</v>
      </c>
      <c r="P75" s="156">
        <v>743960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743960</v>
      </c>
      <c r="AG75" s="156">
        <v>743960</v>
      </c>
      <c r="AH75" s="156">
        <v>0</v>
      </c>
      <c r="AI75" s="156">
        <v>659452</v>
      </c>
      <c r="AJ75" s="3"/>
      <c r="AK75" s="4"/>
    </row>
    <row r="76" spans="1:37" ht="24">
      <c r="A76" s="227">
        <v>2</v>
      </c>
      <c r="B76" s="228" t="s">
        <v>492</v>
      </c>
      <c r="C76" s="228">
        <v>40392055201</v>
      </c>
      <c r="D76" s="228" t="s">
        <v>634</v>
      </c>
      <c r="E76" s="228" t="s">
        <v>635</v>
      </c>
      <c r="F76" s="228" t="s">
        <v>570</v>
      </c>
      <c r="G76" s="228" t="s">
        <v>570</v>
      </c>
      <c r="H76" s="228" t="s">
        <v>570</v>
      </c>
      <c r="I76" s="228" t="s">
        <v>570</v>
      </c>
      <c r="J76" s="229">
        <v>44706</v>
      </c>
      <c r="K76" s="156">
        <v>928540</v>
      </c>
      <c r="L76" s="156">
        <v>928540</v>
      </c>
      <c r="M76" s="156">
        <v>970153</v>
      </c>
      <c r="N76" s="156">
        <v>0</v>
      </c>
      <c r="O76" s="156">
        <v>0</v>
      </c>
      <c r="P76" s="156">
        <v>970153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970153</v>
      </c>
      <c r="AG76" s="156">
        <v>970153</v>
      </c>
      <c r="AH76" s="156">
        <v>0</v>
      </c>
      <c r="AI76" s="156">
        <v>881584</v>
      </c>
      <c r="AJ76" s="3"/>
      <c r="AK76" s="4"/>
    </row>
    <row r="77" spans="1:37" ht="24">
      <c r="A77" s="227">
        <v>2</v>
      </c>
      <c r="B77" s="228" t="s">
        <v>270</v>
      </c>
      <c r="C77" s="228">
        <v>20761175201</v>
      </c>
      <c r="D77" s="228" t="s">
        <v>624</v>
      </c>
      <c r="E77" s="228" t="s">
        <v>625</v>
      </c>
      <c r="F77" s="228" t="s">
        <v>570</v>
      </c>
      <c r="G77" s="228" t="s">
        <v>570</v>
      </c>
      <c r="H77" s="228" t="s">
        <v>570</v>
      </c>
      <c r="I77" s="228" t="s">
        <v>570</v>
      </c>
      <c r="J77" s="229">
        <v>44727</v>
      </c>
      <c r="K77" s="156">
        <v>678930</v>
      </c>
      <c r="L77" s="156">
        <v>678930</v>
      </c>
      <c r="M77" s="156">
        <v>558364</v>
      </c>
      <c r="N77" s="156">
        <v>0</v>
      </c>
      <c r="O77" s="156">
        <v>0</v>
      </c>
      <c r="P77" s="156">
        <v>558364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558364</v>
      </c>
      <c r="AG77" s="156">
        <v>558364</v>
      </c>
      <c r="AH77" s="156">
        <v>0</v>
      </c>
      <c r="AI77" s="156">
        <v>998390</v>
      </c>
      <c r="AJ77" s="3"/>
      <c r="AK77" s="4"/>
    </row>
    <row r="78" spans="1:37" ht="24">
      <c r="A78" s="227">
        <v>2</v>
      </c>
      <c r="B78" s="228" t="s">
        <v>494</v>
      </c>
      <c r="C78" s="228">
        <v>44542625201</v>
      </c>
      <c r="D78" s="228" t="s">
        <v>617</v>
      </c>
      <c r="E78" s="228" t="s">
        <v>618</v>
      </c>
      <c r="F78" s="228" t="s">
        <v>570</v>
      </c>
      <c r="G78" s="228" t="s">
        <v>570</v>
      </c>
      <c r="H78" s="228" t="s">
        <v>570</v>
      </c>
      <c r="I78" s="228" t="s">
        <v>570</v>
      </c>
      <c r="J78" s="229">
        <v>44804</v>
      </c>
      <c r="K78" s="156">
        <v>212969</v>
      </c>
      <c r="L78" s="156">
        <v>212969</v>
      </c>
      <c r="M78" s="156">
        <v>198096</v>
      </c>
      <c r="N78" s="156">
        <v>0</v>
      </c>
      <c r="O78" s="156">
        <v>0</v>
      </c>
      <c r="P78" s="156">
        <v>198096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198096</v>
      </c>
      <c r="AG78" s="156">
        <v>198096</v>
      </c>
      <c r="AH78" s="156">
        <v>0</v>
      </c>
      <c r="AI78" s="156">
        <v>251712</v>
      </c>
      <c r="AJ78" s="3"/>
      <c r="AK78" s="4"/>
    </row>
    <row r="79" spans="1:37" ht="24">
      <c r="A79" s="227">
        <v>2</v>
      </c>
      <c r="B79" s="228" t="s">
        <v>496</v>
      </c>
      <c r="C79" s="228">
        <v>44624515223</v>
      </c>
      <c r="D79" s="228" t="s">
        <v>634</v>
      </c>
      <c r="E79" s="228" t="s">
        <v>635</v>
      </c>
      <c r="F79" s="228" t="s">
        <v>570</v>
      </c>
      <c r="G79" s="228" t="s">
        <v>570</v>
      </c>
      <c r="H79" s="228" t="s">
        <v>570</v>
      </c>
      <c r="I79" s="228" t="s">
        <v>570</v>
      </c>
      <c r="J79" s="229">
        <v>44244</v>
      </c>
      <c r="K79" s="156">
        <v>3516622</v>
      </c>
      <c r="L79" s="156">
        <v>3516622</v>
      </c>
      <c r="M79" s="156">
        <v>3642093</v>
      </c>
      <c r="N79" s="156">
        <v>0</v>
      </c>
      <c r="O79" s="156">
        <v>0</v>
      </c>
      <c r="P79" s="156">
        <v>3642131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3642093</v>
      </c>
      <c r="AG79" s="156">
        <v>3642131</v>
      </c>
      <c r="AH79" s="156">
        <v>38</v>
      </c>
      <c r="AI79" s="156">
        <v>3117936</v>
      </c>
      <c r="AJ79" s="3"/>
      <c r="AK79" s="4"/>
    </row>
    <row r="80" spans="1:37" ht="12">
      <c r="A80" s="227">
        <v>3</v>
      </c>
      <c r="B80" s="228" t="s">
        <v>272</v>
      </c>
      <c r="C80" s="228">
        <v>43992635201</v>
      </c>
      <c r="D80" s="228" t="s">
        <v>646</v>
      </c>
      <c r="E80" s="228" t="s">
        <v>647</v>
      </c>
      <c r="F80" s="228" t="s">
        <v>570</v>
      </c>
      <c r="G80" s="228" t="s">
        <v>570</v>
      </c>
      <c r="H80" s="228" t="s">
        <v>570</v>
      </c>
      <c r="I80" s="228" t="s">
        <v>570</v>
      </c>
      <c r="J80" s="229">
        <v>44329</v>
      </c>
      <c r="K80" s="156">
        <v>8497804</v>
      </c>
      <c r="L80" s="156">
        <v>8518932</v>
      </c>
      <c r="M80" s="156">
        <v>8897714</v>
      </c>
      <c r="N80" s="156">
        <v>21128.25</v>
      </c>
      <c r="O80" s="156">
        <v>0</v>
      </c>
      <c r="P80" s="156">
        <v>9015856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8897714</v>
      </c>
      <c r="AG80" s="156">
        <v>9015856</v>
      </c>
      <c r="AH80" s="156">
        <v>118142</v>
      </c>
      <c r="AI80" s="156">
        <v>7939245</v>
      </c>
      <c r="AJ80" s="3"/>
      <c r="AK80" s="4"/>
    </row>
    <row r="81" spans="1:37" ht="12">
      <c r="A81" s="227">
        <v>3</v>
      </c>
      <c r="B81" s="228" t="s">
        <v>648</v>
      </c>
      <c r="C81" s="228">
        <v>21904225201</v>
      </c>
      <c r="D81" s="228" t="s">
        <v>649</v>
      </c>
      <c r="E81" s="228" t="s">
        <v>650</v>
      </c>
      <c r="F81" s="228" t="s">
        <v>570</v>
      </c>
      <c r="G81" s="228" t="s">
        <v>570</v>
      </c>
      <c r="H81" s="228" t="s">
        <v>570</v>
      </c>
      <c r="I81" s="228" t="s">
        <v>570</v>
      </c>
      <c r="J81" s="229">
        <v>44938</v>
      </c>
      <c r="K81" s="156">
        <v>278090</v>
      </c>
      <c r="L81" s="156">
        <v>278090</v>
      </c>
      <c r="M81" s="156">
        <v>249120</v>
      </c>
      <c r="N81" s="156">
        <v>0</v>
      </c>
      <c r="O81" s="156">
        <v>0</v>
      </c>
      <c r="P81" s="156">
        <v>249120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249120</v>
      </c>
      <c r="AG81" s="156">
        <v>249120</v>
      </c>
      <c r="AH81" s="156">
        <v>0</v>
      </c>
      <c r="AI81" s="156">
        <v>454254</v>
      </c>
      <c r="AJ81" s="3"/>
      <c r="AK81" s="4"/>
    </row>
    <row r="82" spans="1:37" ht="12">
      <c r="A82" s="227">
        <v>3</v>
      </c>
      <c r="B82" s="228" t="s">
        <v>651</v>
      </c>
      <c r="C82" s="228">
        <v>42187425201</v>
      </c>
      <c r="D82" s="228" t="s">
        <v>652</v>
      </c>
      <c r="E82" s="228" t="s">
        <v>653</v>
      </c>
      <c r="F82" s="228" t="s">
        <v>570</v>
      </c>
      <c r="G82" s="228" t="s">
        <v>570</v>
      </c>
      <c r="H82" s="228" t="s">
        <v>570</v>
      </c>
      <c r="I82" s="228" t="s">
        <v>570</v>
      </c>
      <c r="J82" s="229">
        <v>44574</v>
      </c>
      <c r="K82" s="156">
        <v>109495</v>
      </c>
      <c r="L82" s="156">
        <v>109495</v>
      </c>
      <c r="M82" s="156">
        <v>105102</v>
      </c>
      <c r="N82" s="156">
        <v>0</v>
      </c>
      <c r="O82" s="156">
        <v>0</v>
      </c>
      <c r="P82" s="156">
        <v>105102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105102</v>
      </c>
      <c r="AG82" s="156">
        <v>105102</v>
      </c>
      <c r="AH82" s="156">
        <v>0</v>
      </c>
      <c r="AI82" s="156">
        <v>135677</v>
      </c>
      <c r="AJ82" s="3"/>
      <c r="AK82" s="4"/>
    </row>
    <row r="83" spans="1:37" ht="12">
      <c r="A83" s="227">
        <v>3</v>
      </c>
      <c r="B83" s="228" t="s">
        <v>274</v>
      </c>
      <c r="C83" s="228">
        <v>44158915201</v>
      </c>
      <c r="D83" s="228" t="s">
        <v>602</v>
      </c>
      <c r="E83" s="228" t="s">
        <v>603</v>
      </c>
      <c r="F83" s="228" t="s">
        <v>570</v>
      </c>
      <c r="G83" s="228" t="s">
        <v>570</v>
      </c>
      <c r="H83" s="228" t="s">
        <v>570</v>
      </c>
      <c r="I83" s="228" t="s">
        <v>570</v>
      </c>
      <c r="J83" s="229">
        <v>44510</v>
      </c>
      <c r="K83" s="156">
        <v>6190992</v>
      </c>
      <c r="L83" s="156">
        <v>6194018</v>
      </c>
      <c r="M83" s="156">
        <v>6101074</v>
      </c>
      <c r="N83" s="156">
        <v>3025.35</v>
      </c>
      <c r="O83" s="156">
        <v>-18750</v>
      </c>
      <c r="P83" s="156">
        <v>6229251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-18750</v>
      </c>
      <c r="W83" s="156">
        <v>-18750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-18750</v>
      </c>
      <c r="AF83" s="156">
        <v>6082324</v>
      </c>
      <c r="AG83" s="156">
        <v>6229251</v>
      </c>
      <c r="AH83" s="156">
        <v>146927</v>
      </c>
      <c r="AI83" s="156">
        <v>5430315</v>
      </c>
      <c r="AJ83" s="3"/>
      <c r="AK83" s="4"/>
    </row>
    <row r="84" spans="1:37" ht="12">
      <c r="A84" s="227">
        <v>3</v>
      </c>
      <c r="B84" s="228" t="s">
        <v>276</v>
      </c>
      <c r="C84" s="228">
        <v>44365915201</v>
      </c>
      <c r="D84" s="228" t="s">
        <v>626</v>
      </c>
      <c r="E84" s="228" t="s">
        <v>627</v>
      </c>
      <c r="F84" s="228" t="s">
        <v>570</v>
      </c>
      <c r="G84" s="228" t="s">
        <v>570</v>
      </c>
      <c r="H84" s="228" t="s">
        <v>570</v>
      </c>
      <c r="I84" s="228" t="s">
        <v>570</v>
      </c>
      <c r="J84" s="229">
        <v>44602</v>
      </c>
      <c r="K84" s="156">
        <v>3254371</v>
      </c>
      <c r="L84" s="156">
        <v>3263484</v>
      </c>
      <c r="M84" s="156">
        <v>3285954</v>
      </c>
      <c r="N84" s="156">
        <v>9112.73</v>
      </c>
      <c r="O84" s="156">
        <v>0</v>
      </c>
      <c r="P84" s="156">
        <v>3378196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3285954</v>
      </c>
      <c r="AG84" s="156">
        <v>3378196</v>
      </c>
      <c r="AH84" s="156">
        <v>92242</v>
      </c>
      <c r="AI84" s="156">
        <v>3044606</v>
      </c>
      <c r="AJ84" s="3"/>
      <c r="AK84" s="4"/>
    </row>
    <row r="85" spans="1:37" ht="12">
      <c r="A85" s="227">
        <v>3</v>
      </c>
      <c r="B85" s="228" t="s">
        <v>654</v>
      </c>
      <c r="C85" s="228">
        <v>22068525201</v>
      </c>
      <c r="D85" s="228" t="s">
        <v>655</v>
      </c>
      <c r="E85" s="228" t="s">
        <v>656</v>
      </c>
      <c r="F85" s="228" t="s">
        <v>570</v>
      </c>
      <c r="G85" s="228" t="s">
        <v>570</v>
      </c>
      <c r="H85" s="228" t="s">
        <v>570</v>
      </c>
      <c r="I85" s="228" t="s">
        <v>570</v>
      </c>
      <c r="J85" s="229">
        <v>44994</v>
      </c>
      <c r="K85" s="156">
        <v>148273</v>
      </c>
      <c r="L85" s="156">
        <v>148273</v>
      </c>
      <c r="M85" s="156">
        <v>131932</v>
      </c>
      <c r="N85" s="156">
        <v>0</v>
      </c>
      <c r="O85" s="156">
        <v>0</v>
      </c>
      <c r="P85" s="156">
        <v>131932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131932</v>
      </c>
      <c r="AG85" s="156">
        <v>131932</v>
      </c>
      <c r="AH85" s="156">
        <v>0</v>
      </c>
      <c r="AI85" s="156">
        <v>216111</v>
      </c>
      <c r="AJ85" s="3"/>
      <c r="AK85" s="4"/>
    </row>
    <row r="86" spans="1:37" ht="12">
      <c r="A86" s="227">
        <v>3</v>
      </c>
      <c r="B86" s="228" t="s">
        <v>657</v>
      </c>
      <c r="C86" s="228">
        <v>44891315201</v>
      </c>
      <c r="D86" s="228" t="s">
        <v>658</v>
      </c>
      <c r="E86" s="228" t="s">
        <v>659</v>
      </c>
      <c r="F86" s="228" t="s">
        <v>570</v>
      </c>
      <c r="G86" s="228" t="s">
        <v>570</v>
      </c>
      <c r="H86" s="228" t="s">
        <v>570</v>
      </c>
      <c r="I86" s="228" t="s">
        <v>570</v>
      </c>
      <c r="J86" s="229">
        <v>44938</v>
      </c>
      <c r="K86" s="156">
        <v>223976</v>
      </c>
      <c r="L86" s="156">
        <v>223976</v>
      </c>
      <c r="M86" s="156">
        <v>187027</v>
      </c>
      <c r="N86" s="156">
        <v>0</v>
      </c>
      <c r="O86" s="156">
        <v>0</v>
      </c>
      <c r="P86" s="156">
        <v>187027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187027</v>
      </c>
      <c r="AG86" s="156">
        <v>187027</v>
      </c>
      <c r="AH86" s="156">
        <v>0</v>
      </c>
      <c r="AI86" s="156">
        <v>298951</v>
      </c>
      <c r="AJ86" s="3"/>
      <c r="AK86" s="4"/>
    </row>
    <row r="87" spans="1:37" ht="24">
      <c r="A87" s="227">
        <v>3</v>
      </c>
      <c r="B87" s="228" t="s">
        <v>660</v>
      </c>
      <c r="C87" s="228">
        <v>42543655201</v>
      </c>
      <c r="D87" s="228" t="s">
        <v>661</v>
      </c>
      <c r="E87" s="228" t="s">
        <v>662</v>
      </c>
      <c r="F87" s="228" t="s">
        <v>570</v>
      </c>
      <c r="G87" s="228" t="s">
        <v>570</v>
      </c>
      <c r="H87" s="228" t="s">
        <v>570</v>
      </c>
      <c r="I87" s="228" t="s">
        <v>570</v>
      </c>
      <c r="J87" s="229">
        <v>44791</v>
      </c>
      <c r="K87" s="156">
        <v>3247610</v>
      </c>
      <c r="L87" s="156">
        <v>3247610</v>
      </c>
      <c r="M87" s="156">
        <v>2860191</v>
      </c>
      <c r="N87" s="156">
        <v>0</v>
      </c>
      <c r="O87" s="156">
        <v>0</v>
      </c>
      <c r="P87" s="156">
        <v>2860191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2860191</v>
      </c>
      <c r="AG87" s="156">
        <v>2860191</v>
      </c>
      <c r="AH87" s="156">
        <v>0</v>
      </c>
      <c r="AI87" s="156">
        <v>6703767</v>
      </c>
      <c r="AJ87" s="3"/>
      <c r="AK87" s="4"/>
    </row>
    <row r="88" spans="1:37" ht="24">
      <c r="A88" s="227">
        <v>3</v>
      </c>
      <c r="B88" s="228" t="s">
        <v>663</v>
      </c>
      <c r="C88" s="228">
        <v>44538525201</v>
      </c>
      <c r="D88" s="228" t="s">
        <v>661</v>
      </c>
      <c r="E88" s="228" t="s">
        <v>662</v>
      </c>
      <c r="F88" s="228" t="s">
        <v>570</v>
      </c>
      <c r="G88" s="228" t="s">
        <v>570</v>
      </c>
      <c r="H88" s="228" t="s">
        <v>570</v>
      </c>
      <c r="I88" s="228" t="s">
        <v>570</v>
      </c>
      <c r="J88" s="229">
        <v>44721</v>
      </c>
      <c r="K88" s="156">
        <v>396162</v>
      </c>
      <c r="L88" s="156">
        <v>396162</v>
      </c>
      <c r="M88" s="156">
        <v>353103</v>
      </c>
      <c r="N88" s="156">
        <v>0</v>
      </c>
      <c r="O88" s="156">
        <v>0</v>
      </c>
      <c r="P88" s="156">
        <v>353103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353103</v>
      </c>
      <c r="AG88" s="156">
        <v>353103</v>
      </c>
      <c r="AH88" s="156">
        <v>0</v>
      </c>
      <c r="AI88" s="156">
        <v>736201</v>
      </c>
      <c r="AJ88" s="3"/>
      <c r="AK88" s="4"/>
    </row>
    <row r="89" spans="1:37" ht="12">
      <c r="A89" s="227">
        <v>3</v>
      </c>
      <c r="B89" s="228" t="s">
        <v>664</v>
      </c>
      <c r="C89" s="228">
        <v>44575815201</v>
      </c>
      <c r="D89" s="228" t="s">
        <v>626</v>
      </c>
      <c r="E89" s="228" t="s">
        <v>627</v>
      </c>
      <c r="F89" s="228" t="s">
        <v>570</v>
      </c>
      <c r="G89" s="228" t="s">
        <v>570</v>
      </c>
      <c r="H89" s="228" t="s">
        <v>570</v>
      </c>
      <c r="I89" s="228" t="s">
        <v>570</v>
      </c>
      <c r="J89" s="229">
        <v>44938</v>
      </c>
      <c r="K89" s="156">
        <v>1499653</v>
      </c>
      <c r="L89" s="156">
        <v>1499653</v>
      </c>
      <c r="M89" s="156">
        <v>1534493</v>
      </c>
      <c r="N89" s="156">
        <v>0</v>
      </c>
      <c r="O89" s="156">
        <v>0</v>
      </c>
      <c r="P89" s="156">
        <v>1534493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1534493</v>
      </c>
      <c r="AG89" s="156">
        <v>1534493</v>
      </c>
      <c r="AH89" s="156">
        <v>0</v>
      </c>
      <c r="AI89" s="156">
        <v>1524311</v>
      </c>
      <c r="AJ89" s="3"/>
      <c r="AK89" s="4"/>
    </row>
    <row r="90" spans="1:37" ht="12">
      <c r="A90" s="227">
        <v>3</v>
      </c>
      <c r="B90" s="228" t="s">
        <v>665</v>
      </c>
      <c r="C90" s="228">
        <v>22282725201</v>
      </c>
      <c r="D90" s="228" t="s">
        <v>666</v>
      </c>
      <c r="E90" s="228" t="s">
        <v>667</v>
      </c>
      <c r="F90" s="228" t="s">
        <v>570</v>
      </c>
      <c r="G90" s="228" t="s">
        <v>570</v>
      </c>
      <c r="H90" s="228" t="s">
        <v>570</v>
      </c>
      <c r="I90" s="228" t="s">
        <v>570</v>
      </c>
      <c r="J90" s="229">
        <v>45057</v>
      </c>
      <c r="K90" s="156">
        <v>553641</v>
      </c>
      <c r="L90" s="156">
        <v>553641</v>
      </c>
      <c r="M90" s="156">
        <v>509921</v>
      </c>
      <c r="N90" s="156">
        <v>0</v>
      </c>
      <c r="O90" s="156">
        <v>0</v>
      </c>
      <c r="P90" s="156">
        <v>509921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509921</v>
      </c>
      <c r="AG90" s="156">
        <v>509921</v>
      </c>
      <c r="AH90" s="156">
        <v>0</v>
      </c>
      <c r="AI90" s="156">
        <v>848185</v>
      </c>
      <c r="AJ90" s="3"/>
      <c r="AK90" s="4"/>
    </row>
    <row r="91" spans="1:37" ht="12">
      <c r="A91" s="227">
        <v>3</v>
      </c>
      <c r="B91" s="228" t="s">
        <v>668</v>
      </c>
      <c r="C91" s="228">
        <v>45102915201</v>
      </c>
      <c r="D91" s="228" t="s">
        <v>658</v>
      </c>
      <c r="E91" s="228" t="s">
        <v>659</v>
      </c>
      <c r="F91" s="228" t="s">
        <v>570</v>
      </c>
      <c r="G91" s="228" t="s">
        <v>570</v>
      </c>
      <c r="H91" s="228" t="s">
        <v>570</v>
      </c>
      <c r="I91" s="228" t="s">
        <v>570</v>
      </c>
      <c r="J91" s="229">
        <v>45029</v>
      </c>
      <c r="K91" s="156">
        <v>208278</v>
      </c>
      <c r="L91" s="156">
        <v>208278</v>
      </c>
      <c r="M91" s="156">
        <v>193768</v>
      </c>
      <c r="N91" s="156">
        <v>0</v>
      </c>
      <c r="O91" s="156">
        <v>0</v>
      </c>
      <c r="P91" s="156">
        <v>193768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193768</v>
      </c>
      <c r="AG91" s="156">
        <v>193768</v>
      </c>
      <c r="AH91" s="156">
        <v>0</v>
      </c>
      <c r="AI91" s="156">
        <v>247062</v>
      </c>
      <c r="AJ91" s="3"/>
      <c r="AK91" s="4"/>
    </row>
    <row r="92" spans="1:37" ht="12">
      <c r="A92" s="227">
        <v>3</v>
      </c>
      <c r="B92" s="228" t="s">
        <v>498</v>
      </c>
      <c r="C92" s="228">
        <v>45055015201</v>
      </c>
      <c r="D92" s="228" t="s">
        <v>652</v>
      </c>
      <c r="E92" s="228" t="s">
        <v>653</v>
      </c>
      <c r="F92" s="228" t="s">
        <v>570</v>
      </c>
      <c r="G92" s="228" t="s">
        <v>570</v>
      </c>
      <c r="H92" s="228" t="s">
        <v>570</v>
      </c>
      <c r="I92" s="228" t="s">
        <v>570</v>
      </c>
      <c r="J92" s="229">
        <v>45148</v>
      </c>
      <c r="K92" s="156">
        <v>123579</v>
      </c>
      <c r="L92" s="156">
        <v>123579</v>
      </c>
      <c r="M92" s="156">
        <v>121257</v>
      </c>
      <c r="N92" s="156">
        <v>0</v>
      </c>
      <c r="O92" s="156">
        <v>0</v>
      </c>
      <c r="P92" s="156">
        <v>121257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121257</v>
      </c>
      <c r="AG92" s="156">
        <v>121257</v>
      </c>
      <c r="AH92" s="156">
        <v>0</v>
      </c>
      <c r="AI92" s="156">
        <v>124156</v>
      </c>
      <c r="AJ92" s="3"/>
      <c r="AK92" s="4"/>
    </row>
    <row r="93" spans="1:37" ht="12">
      <c r="A93" s="227">
        <v>3</v>
      </c>
      <c r="B93" s="228" t="s">
        <v>278</v>
      </c>
      <c r="C93" s="228">
        <v>41413245201</v>
      </c>
      <c r="D93" s="228" t="s">
        <v>669</v>
      </c>
      <c r="E93" s="228" t="s">
        <v>670</v>
      </c>
      <c r="F93" s="228" t="s">
        <v>570</v>
      </c>
      <c r="G93" s="228" t="s">
        <v>570</v>
      </c>
      <c r="H93" s="228" t="s">
        <v>570</v>
      </c>
      <c r="I93" s="228" t="s">
        <v>570</v>
      </c>
      <c r="J93" s="229">
        <v>42613</v>
      </c>
      <c r="K93" s="156">
        <v>42140000</v>
      </c>
      <c r="L93" s="156">
        <v>43136516</v>
      </c>
      <c r="M93" s="156">
        <v>44812912</v>
      </c>
      <c r="N93" s="156">
        <v>996516.18</v>
      </c>
      <c r="O93" s="156">
        <v>-789688</v>
      </c>
      <c r="P93" s="156">
        <v>45313117</v>
      </c>
      <c r="Q93" s="156">
        <v>-739708</v>
      </c>
      <c r="R93" s="156">
        <v>0</v>
      </c>
      <c r="S93" s="156">
        <v>0</v>
      </c>
      <c r="T93" s="156">
        <v>0</v>
      </c>
      <c r="U93" s="156">
        <v>0</v>
      </c>
      <c r="V93" s="156">
        <v>-49980</v>
      </c>
      <c r="W93" s="156">
        <v>-789688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-789688</v>
      </c>
      <c r="AF93" s="156">
        <v>44023224</v>
      </c>
      <c r="AG93" s="156">
        <v>45313117</v>
      </c>
      <c r="AH93" s="156">
        <v>1289893</v>
      </c>
      <c r="AI93" s="156">
        <v>37004160</v>
      </c>
      <c r="AJ93" s="3"/>
      <c r="AK93" s="4"/>
    </row>
    <row r="94" spans="1:37" ht="12">
      <c r="A94" s="227">
        <v>3</v>
      </c>
      <c r="B94" s="228" t="s">
        <v>671</v>
      </c>
      <c r="C94" s="228">
        <v>43357725201</v>
      </c>
      <c r="D94" s="228" t="s">
        <v>672</v>
      </c>
      <c r="E94" s="228" t="s">
        <v>673</v>
      </c>
      <c r="F94" s="228" t="s">
        <v>570</v>
      </c>
      <c r="G94" s="228" t="s">
        <v>570</v>
      </c>
      <c r="H94" s="228" t="s">
        <v>570</v>
      </c>
      <c r="I94" s="228" t="s">
        <v>570</v>
      </c>
      <c r="J94" s="229">
        <v>44538</v>
      </c>
      <c r="K94" s="156">
        <v>1449372</v>
      </c>
      <c r="L94" s="156">
        <v>1449372</v>
      </c>
      <c r="M94" s="156">
        <v>1245314</v>
      </c>
      <c r="N94" s="156">
        <v>0</v>
      </c>
      <c r="O94" s="156">
        <v>0</v>
      </c>
      <c r="P94" s="156">
        <v>1245462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1245314</v>
      </c>
      <c r="AG94" s="156">
        <v>1245462</v>
      </c>
      <c r="AH94" s="156">
        <v>147</v>
      </c>
      <c r="AI94" s="156">
        <v>1387513</v>
      </c>
      <c r="AJ94" s="3"/>
      <c r="AK94" s="4"/>
    </row>
    <row r="95" spans="1:37" ht="12">
      <c r="A95" s="227">
        <v>3</v>
      </c>
      <c r="B95" s="228" t="s">
        <v>280</v>
      </c>
      <c r="C95" s="228">
        <v>43282815201</v>
      </c>
      <c r="D95" s="228" t="s">
        <v>674</v>
      </c>
      <c r="E95" s="228" t="s">
        <v>675</v>
      </c>
      <c r="F95" s="228" t="s">
        <v>570</v>
      </c>
      <c r="G95" s="228" t="s">
        <v>570</v>
      </c>
      <c r="H95" s="228" t="s">
        <v>570</v>
      </c>
      <c r="I95" s="228" t="s">
        <v>570</v>
      </c>
      <c r="J95" s="229">
        <v>43523</v>
      </c>
      <c r="K95" s="156">
        <v>10228411</v>
      </c>
      <c r="L95" s="156">
        <v>10251581</v>
      </c>
      <c r="M95" s="156">
        <v>10265075</v>
      </c>
      <c r="N95" s="156">
        <v>23170.26</v>
      </c>
      <c r="O95" s="156">
        <v>0</v>
      </c>
      <c r="P95" s="156">
        <v>10328004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10265075</v>
      </c>
      <c r="AG95" s="156">
        <v>10328004</v>
      </c>
      <c r="AH95" s="156">
        <v>62929</v>
      </c>
      <c r="AI95" s="156">
        <v>10230058</v>
      </c>
      <c r="AJ95" s="3"/>
      <c r="AK95" s="4"/>
    </row>
    <row r="96" spans="1:37" ht="12">
      <c r="A96" s="227">
        <v>3</v>
      </c>
      <c r="B96" s="228" t="s">
        <v>282</v>
      </c>
      <c r="C96" s="228">
        <v>43375115201</v>
      </c>
      <c r="D96" s="228" t="s">
        <v>626</v>
      </c>
      <c r="E96" s="228" t="s">
        <v>627</v>
      </c>
      <c r="F96" s="228" t="s">
        <v>570</v>
      </c>
      <c r="G96" s="228" t="s">
        <v>570</v>
      </c>
      <c r="H96" s="228" t="s">
        <v>570</v>
      </c>
      <c r="I96" s="228" t="s">
        <v>570</v>
      </c>
      <c r="J96" s="229">
        <v>44356</v>
      </c>
      <c r="K96" s="156">
        <v>2044978</v>
      </c>
      <c r="L96" s="156">
        <v>2045473</v>
      </c>
      <c r="M96" s="156">
        <v>1900355</v>
      </c>
      <c r="N96" s="156">
        <v>495</v>
      </c>
      <c r="O96" s="156">
        <v>0</v>
      </c>
      <c r="P96" s="156">
        <v>1900726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1900355</v>
      </c>
      <c r="AG96" s="156">
        <v>1900726</v>
      </c>
      <c r="AH96" s="156">
        <v>371</v>
      </c>
      <c r="AI96" s="156">
        <v>2066195</v>
      </c>
      <c r="AJ96" s="3"/>
      <c r="AK96" s="4"/>
    </row>
    <row r="97" spans="1:37" ht="12">
      <c r="A97" s="227">
        <v>3</v>
      </c>
      <c r="B97" s="228" t="s">
        <v>676</v>
      </c>
      <c r="C97" s="228">
        <v>44072415201</v>
      </c>
      <c r="D97" s="228" t="s">
        <v>646</v>
      </c>
      <c r="E97" s="228" t="s">
        <v>647</v>
      </c>
      <c r="F97" s="228" t="s">
        <v>570</v>
      </c>
      <c r="G97" s="228" t="s">
        <v>570</v>
      </c>
      <c r="H97" s="228" t="s">
        <v>570</v>
      </c>
      <c r="I97" s="228" t="s">
        <v>570</v>
      </c>
      <c r="J97" s="229">
        <v>44979</v>
      </c>
      <c r="K97" s="156">
        <v>889778</v>
      </c>
      <c r="L97" s="156">
        <v>889778</v>
      </c>
      <c r="M97" s="156">
        <v>849190</v>
      </c>
      <c r="N97" s="156">
        <v>0</v>
      </c>
      <c r="O97" s="156">
        <v>0</v>
      </c>
      <c r="P97" s="156">
        <v>848671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849190</v>
      </c>
      <c r="AG97" s="156">
        <v>848671</v>
      </c>
      <c r="AH97" s="156">
        <v>-519</v>
      </c>
      <c r="AI97" s="156">
        <v>1417657</v>
      </c>
      <c r="AJ97" s="3"/>
      <c r="AK97" s="4"/>
    </row>
    <row r="98" spans="1:37" ht="12">
      <c r="A98" s="227">
        <v>3</v>
      </c>
      <c r="B98" s="228" t="s">
        <v>284</v>
      </c>
      <c r="C98" s="228">
        <v>43717815201</v>
      </c>
      <c r="D98" s="228" t="s">
        <v>677</v>
      </c>
      <c r="E98" s="228" t="s">
        <v>678</v>
      </c>
      <c r="F98" s="228" t="s">
        <v>570</v>
      </c>
      <c r="G98" s="228" t="s">
        <v>570</v>
      </c>
      <c r="H98" s="228" t="s">
        <v>570</v>
      </c>
      <c r="I98" s="228" t="s">
        <v>570</v>
      </c>
      <c r="J98" s="229">
        <v>44153</v>
      </c>
      <c r="K98" s="156">
        <v>4269226</v>
      </c>
      <c r="L98" s="156">
        <v>4374816</v>
      </c>
      <c r="M98" s="156">
        <v>4440122</v>
      </c>
      <c r="N98" s="156">
        <v>105590.54</v>
      </c>
      <c r="O98" s="156">
        <v>-30948</v>
      </c>
      <c r="P98" s="156">
        <v>4471244</v>
      </c>
      <c r="Q98" s="156">
        <v>-30948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-30948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-30948</v>
      </c>
      <c r="AF98" s="156">
        <v>4409174</v>
      </c>
      <c r="AG98" s="156">
        <v>4471244</v>
      </c>
      <c r="AH98" s="156">
        <v>62070</v>
      </c>
      <c r="AI98" s="156">
        <v>4154506</v>
      </c>
      <c r="AJ98" s="3"/>
      <c r="AK98" s="4"/>
    </row>
    <row r="99" spans="1:37" ht="12">
      <c r="A99" s="227">
        <v>3</v>
      </c>
      <c r="B99" s="228" t="s">
        <v>500</v>
      </c>
      <c r="C99" s="228">
        <v>43649925201</v>
      </c>
      <c r="D99" s="228" t="s">
        <v>626</v>
      </c>
      <c r="E99" s="228" t="s">
        <v>627</v>
      </c>
      <c r="F99" s="228" t="s">
        <v>570</v>
      </c>
      <c r="G99" s="228" t="s">
        <v>570</v>
      </c>
      <c r="H99" s="228" t="s">
        <v>570</v>
      </c>
      <c r="I99" s="228" t="s">
        <v>570</v>
      </c>
      <c r="J99" s="229">
        <v>43733</v>
      </c>
      <c r="K99" s="156">
        <v>2458081</v>
      </c>
      <c r="L99" s="156">
        <v>2458081</v>
      </c>
      <c r="M99" s="156">
        <v>2572160</v>
      </c>
      <c r="N99" s="156">
        <v>0</v>
      </c>
      <c r="O99" s="156">
        <v>0</v>
      </c>
      <c r="P99" s="156">
        <v>2554701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2572160</v>
      </c>
      <c r="AG99" s="156">
        <v>2554701</v>
      </c>
      <c r="AH99" s="156">
        <v>-17459</v>
      </c>
      <c r="AI99" s="156">
        <v>2031386</v>
      </c>
      <c r="AJ99" s="3"/>
      <c r="AK99" s="4"/>
    </row>
    <row r="100" spans="1:37" ht="12">
      <c r="A100" s="227">
        <v>3</v>
      </c>
      <c r="B100" s="228" t="s">
        <v>553</v>
      </c>
      <c r="C100" s="228">
        <v>43938815201</v>
      </c>
      <c r="D100" s="228" t="s">
        <v>679</v>
      </c>
      <c r="E100" s="228" t="s">
        <v>680</v>
      </c>
      <c r="F100" s="228" t="s">
        <v>570</v>
      </c>
      <c r="G100" s="228" t="s">
        <v>570</v>
      </c>
      <c r="H100" s="228" t="s">
        <v>570</v>
      </c>
      <c r="I100" s="228" t="s">
        <v>570</v>
      </c>
      <c r="J100" s="229">
        <v>44538</v>
      </c>
      <c r="K100" s="156">
        <v>1462111</v>
      </c>
      <c r="L100" s="156">
        <v>1462111</v>
      </c>
      <c r="M100" s="156">
        <v>1360760</v>
      </c>
      <c r="N100" s="156">
        <v>0</v>
      </c>
      <c r="O100" s="156">
        <v>0</v>
      </c>
      <c r="P100" s="156">
        <v>1370361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1360760</v>
      </c>
      <c r="AG100" s="156">
        <v>1370361</v>
      </c>
      <c r="AH100" s="156">
        <v>9601</v>
      </c>
      <c r="AI100" s="156">
        <v>1750125</v>
      </c>
      <c r="AJ100" s="3"/>
      <c r="AK100" s="4"/>
    </row>
    <row r="101" spans="1:37" ht="12">
      <c r="A101" s="227">
        <v>3</v>
      </c>
      <c r="B101" s="228" t="s">
        <v>286</v>
      </c>
      <c r="C101" s="228">
        <v>43937115201</v>
      </c>
      <c r="D101" s="228" t="s">
        <v>626</v>
      </c>
      <c r="E101" s="228" t="s">
        <v>627</v>
      </c>
      <c r="F101" s="228" t="s">
        <v>570</v>
      </c>
      <c r="G101" s="228" t="s">
        <v>570</v>
      </c>
      <c r="H101" s="228" t="s">
        <v>570</v>
      </c>
      <c r="I101" s="228" t="s">
        <v>570</v>
      </c>
      <c r="J101" s="229">
        <v>44517</v>
      </c>
      <c r="K101" s="156">
        <v>4199999</v>
      </c>
      <c r="L101" s="156">
        <v>4207543</v>
      </c>
      <c r="M101" s="156">
        <v>4275092</v>
      </c>
      <c r="N101" s="156">
        <v>7543.56</v>
      </c>
      <c r="O101" s="156">
        <v>-681696</v>
      </c>
      <c r="P101" s="156">
        <v>4275464</v>
      </c>
      <c r="Q101" s="156">
        <v>-681696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-681696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-681696</v>
      </c>
      <c r="AF101" s="156">
        <v>3593396</v>
      </c>
      <c r="AG101" s="156">
        <v>4275464</v>
      </c>
      <c r="AH101" s="156">
        <v>682068</v>
      </c>
      <c r="AI101" s="156">
        <v>3898369</v>
      </c>
      <c r="AJ101" s="3"/>
      <c r="AK101" s="4"/>
    </row>
    <row r="102" spans="1:37" ht="12">
      <c r="A102" s="227">
        <v>3</v>
      </c>
      <c r="B102" s="228" t="s">
        <v>555</v>
      </c>
      <c r="C102" s="228">
        <v>43936615201</v>
      </c>
      <c r="D102" s="228" t="s">
        <v>626</v>
      </c>
      <c r="E102" s="228" t="s">
        <v>627</v>
      </c>
      <c r="F102" s="228" t="s">
        <v>570</v>
      </c>
      <c r="G102" s="228" t="s">
        <v>570</v>
      </c>
      <c r="H102" s="228" t="s">
        <v>570</v>
      </c>
      <c r="I102" s="228" t="s">
        <v>570</v>
      </c>
      <c r="J102" s="229">
        <v>44538</v>
      </c>
      <c r="K102" s="156">
        <v>3077146</v>
      </c>
      <c r="L102" s="156">
        <v>3077146</v>
      </c>
      <c r="M102" s="156">
        <v>3008864</v>
      </c>
      <c r="N102" s="156">
        <v>0</v>
      </c>
      <c r="O102" s="156">
        <v>-624672</v>
      </c>
      <c r="P102" s="156">
        <v>2402816</v>
      </c>
      <c r="Q102" s="156">
        <v>-624672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-624672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-624672</v>
      </c>
      <c r="AF102" s="156">
        <v>2384192</v>
      </c>
      <c r="AG102" s="156">
        <v>2402816</v>
      </c>
      <c r="AH102" s="156">
        <v>18624</v>
      </c>
      <c r="AI102" s="156">
        <v>3261896</v>
      </c>
      <c r="AJ102" s="3"/>
      <c r="AK102" s="4"/>
    </row>
    <row r="103" spans="1:37" ht="12">
      <c r="A103" s="227">
        <v>3</v>
      </c>
      <c r="B103" s="228" t="s">
        <v>502</v>
      </c>
      <c r="C103" s="228">
        <v>21898425201</v>
      </c>
      <c r="D103" s="228" t="s">
        <v>681</v>
      </c>
      <c r="E103" s="228" t="s">
        <v>682</v>
      </c>
      <c r="F103" s="228" t="s">
        <v>570</v>
      </c>
      <c r="G103" s="228" t="s">
        <v>570</v>
      </c>
      <c r="H103" s="228" t="s">
        <v>570</v>
      </c>
      <c r="I103" s="228" t="s">
        <v>570</v>
      </c>
      <c r="J103" s="229">
        <v>44356</v>
      </c>
      <c r="K103" s="156">
        <v>5503848</v>
      </c>
      <c r="L103" s="156">
        <v>5503848</v>
      </c>
      <c r="M103" s="156">
        <v>5683756</v>
      </c>
      <c r="N103" s="156">
        <v>0</v>
      </c>
      <c r="O103" s="156">
        <v>0</v>
      </c>
      <c r="P103" s="156">
        <v>5700846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5683756</v>
      </c>
      <c r="AG103" s="156">
        <v>5700846</v>
      </c>
      <c r="AH103" s="156">
        <v>17090</v>
      </c>
      <c r="AI103" s="156">
        <v>7823905</v>
      </c>
      <c r="AJ103" s="3"/>
      <c r="AK103" s="4"/>
    </row>
    <row r="104" spans="1:37" ht="12">
      <c r="A104" s="227">
        <v>3</v>
      </c>
      <c r="B104" s="228" t="s">
        <v>504</v>
      </c>
      <c r="C104" s="228">
        <v>43626615201</v>
      </c>
      <c r="D104" s="228" t="s">
        <v>626</v>
      </c>
      <c r="E104" s="228" t="s">
        <v>627</v>
      </c>
      <c r="F104" s="228" t="s">
        <v>570</v>
      </c>
      <c r="G104" s="228" t="s">
        <v>570</v>
      </c>
      <c r="H104" s="228" t="s">
        <v>570</v>
      </c>
      <c r="I104" s="228" t="s">
        <v>570</v>
      </c>
      <c r="J104" s="229">
        <v>44153</v>
      </c>
      <c r="K104" s="156">
        <v>6166449</v>
      </c>
      <c r="L104" s="156">
        <v>6166449</v>
      </c>
      <c r="M104" s="156">
        <v>6743565</v>
      </c>
      <c r="N104" s="156">
        <v>0</v>
      </c>
      <c r="O104" s="156">
        <v>0</v>
      </c>
      <c r="P104" s="156">
        <v>7855936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6743565</v>
      </c>
      <c r="AG104" s="156">
        <v>7855936</v>
      </c>
      <c r="AH104" s="156">
        <v>1112372</v>
      </c>
      <c r="AI104" s="156">
        <v>7986598</v>
      </c>
      <c r="AJ104" s="3"/>
      <c r="AK104" s="4"/>
    </row>
    <row r="105" spans="1:37" ht="12">
      <c r="A105" s="227">
        <v>3</v>
      </c>
      <c r="B105" s="228" t="s">
        <v>288</v>
      </c>
      <c r="C105" s="228">
        <v>43936515201</v>
      </c>
      <c r="D105" s="228" t="s">
        <v>679</v>
      </c>
      <c r="E105" s="228" t="s">
        <v>680</v>
      </c>
      <c r="F105" s="228" t="s">
        <v>570</v>
      </c>
      <c r="G105" s="228" t="s">
        <v>570</v>
      </c>
      <c r="H105" s="228" t="s">
        <v>570</v>
      </c>
      <c r="I105" s="228" t="s">
        <v>570</v>
      </c>
      <c r="J105" s="229">
        <v>44405</v>
      </c>
      <c r="K105" s="156">
        <v>3745152</v>
      </c>
      <c r="L105" s="156">
        <v>4010816</v>
      </c>
      <c r="M105" s="156">
        <v>3990380</v>
      </c>
      <c r="N105" s="156">
        <v>265664.68</v>
      </c>
      <c r="O105" s="156">
        <v>0</v>
      </c>
      <c r="P105" s="156">
        <v>3999427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3990380</v>
      </c>
      <c r="AG105" s="156">
        <v>3999427</v>
      </c>
      <c r="AH105" s="156">
        <v>9047</v>
      </c>
      <c r="AI105" s="156">
        <v>4124091</v>
      </c>
      <c r="AJ105" s="3"/>
      <c r="AK105" s="4"/>
    </row>
    <row r="106" spans="1:37" ht="12">
      <c r="A106" s="227">
        <v>3</v>
      </c>
      <c r="B106" s="228" t="s">
        <v>557</v>
      </c>
      <c r="C106" s="228">
        <v>44173015201</v>
      </c>
      <c r="D106" s="228" t="s">
        <v>683</v>
      </c>
      <c r="E106" s="228" t="s">
        <v>684</v>
      </c>
      <c r="F106" s="228" t="s">
        <v>570</v>
      </c>
      <c r="G106" s="228" t="s">
        <v>570</v>
      </c>
      <c r="H106" s="228" t="s">
        <v>570</v>
      </c>
      <c r="I106" s="228" t="s">
        <v>570</v>
      </c>
      <c r="J106" s="229">
        <v>43887</v>
      </c>
      <c r="K106" s="156">
        <v>187229</v>
      </c>
      <c r="L106" s="156">
        <v>187229</v>
      </c>
      <c r="M106" s="156">
        <v>175598</v>
      </c>
      <c r="N106" s="156">
        <v>0</v>
      </c>
      <c r="O106" s="156">
        <v>0</v>
      </c>
      <c r="P106" s="156">
        <v>166353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175598</v>
      </c>
      <c r="AG106" s="156">
        <v>166353</v>
      </c>
      <c r="AH106" s="156">
        <v>-9245</v>
      </c>
      <c r="AI106" s="156">
        <v>262871</v>
      </c>
      <c r="AJ106" s="3"/>
      <c r="AK106" s="4"/>
    </row>
    <row r="107" spans="1:37" ht="24">
      <c r="A107" s="227">
        <v>3</v>
      </c>
      <c r="B107" s="228" t="s">
        <v>290</v>
      </c>
      <c r="C107" s="228">
        <v>43811125201</v>
      </c>
      <c r="D107" s="228" t="s">
        <v>685</v>
      </c>
      <c r="E107" s="228" t="s">
        <v>686</v>
      </c>
      <c r="F107" s="228" t="s">
        <v>570</v>
      </c>
      <c r="G107" s="228" t="s">
        <v>570</v>
      </c>
      <c r="H107" s="228" t="s">
        <v>570</v>
      </c>
      <c r="I107" s="228" t="s">
        <v>570</v>
      </c>
      <c r="J107" s="229">
        <v>44769</v>
      </c>
      <c r="K107" s="156">
        <v>987732</v>
      </c>
      <c r="L107" s="156">
        <v>927591</v>
      </c>
      <c r="M107" s="156">
        <v>903555</v>
      </c>
      <c r="N107" s="156">
        <v>-60141.3</v>
      </c>
      <c r="O107" s="156">
        <v>0</v>
      </c>
      <c r="P107" s="156">
        <v>903555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903555</v>
      </c>
      <c r="AG107" s="156">
        <v>903555</v>
      </c>
      <c r="AH107" s="156">
        <v>0</v>
      </c>
      <c r="AI107" s="156">
        <v>912225</v>
      </c>
      <c r="AJ107" s="3"/>
      <c r="AK107" s="4"/>
    </row>
    <row r="108" spans="1:37" ht="12">
      <c r="A108" s="227">
        <v>3</v>
      </c>
      <c r="B108" s="228" t="s">
        <v>292</v>
      </c>
      <c r="C108" s="228">
        <v>44014915201</v>
      </c>
      <c r="D108" s="228" t="s">
        <v>687</v>
      </c>
      <c r="E108" s="228" t="s">
        <v>688</v>
      </c>
      <c r="F108" s="228" t="s">
        <v>570</v>
      </c>
      <c r="G108" s="228" t="s">
        <v>570</v>
      </c>
      <c r="H108" s="228" t="s">
        <v>570</v>
      </c>
      <c r="I108" s="228" t="s">
        <v>570</v>
      </c>
      <c r="J108" s="229">
        <v>44286</v>
      </c>
      <c r="K108" s="156">
        <v>6899119</v>
      </c>
      <c r="L108" s="156">
        <v>7276831</v>
      </c>
      <c r="M108" s="156">
        <v>6971277</v>
      </c>
      <c r="N108" s="156">
        <v>377712.53</v>
      </c>
      <c r="O108" s="156">
        <v>0</v>
      </c>
      <c r="P108" s="156">
        <v>7378296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6971277</v>
      </c>
      <c r="AG108" s="156">
        <v>7378296</v>
      </c>
      <c r="AH108" s="156">
        <v>407019</v>
      </c>
      <c r="AI108" s="156">
        <v>5086090</v>
      </c>
      <c r="AJ108" s="3"/>
      <c r="AK108" s="4"/>
    </row>
    <row r="109" spans="1:37" ht="12">
      <c r="A109" s="227">
        <v>3</v>
      </c>
      <c r="B109" s="228" t="s">
        <v>294</v>
      </c>
      <c r="C109" s="228">
        <v>43256315201</v>
      </c>
      <c r="D109" s="228" t="s">
        <v>689</v>
      </c>
      <c r="E109" s="228" t="s">
        <v>690</v>
      </c>
      <c r="F109" s="228" t="s">
        <v>570</v>
      </c>
      <c r="G109" s="228" t="s">
        <v>570</v>
      </c>
      <c r="H109" s="228" t="s">
        <v>570</v>
      </c>
      <c r="I109" s="228" t="s">
        <v>570</v>
      </c>
      <c r="J109" s="229">
        <v>44678</v>
      </c>
      <c r="K109" s="156">
        <v>2579717</v>
      </c>
      <c r="L109" s="156">
        <v>2587262</v>
      </c>
      <c r="M109" s="156">
        <v>2470218</v>
      </c>
      <c r="N109" s="156">
        <v>7545</v>
      </c>
      <c r="O109" s="156">
        <v>0</v>
      </c>
      <c r="P109" s="156">
        <v>2458123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2470218</v>
      </c>
      <c r="AG109" s="156">
        <v>2458123</v>
      </c>
      <c r="AH109" s="156">
        <v>-12095</v>
      </c>
      <c r="AI109" s="156">
        <v>2583181</v>
      </c>
      <c r="AJ109" s="3"/>
      <c r="AK109" s="4"/>
    </row>
    <row r="110" spans="1:37" ht="12">
      <c r="A110" s="227">
        <v>3</v>
      </c>
      <c r="B110" s="228" t="s">
        <v>691</v>
      </c>
      <c r="C110" s="228">
        <v>43938515201</v>
      </c>
      <c r="D110" s="228" t="s">
        <v>640</v>
      </c>
      <c r="E110" s="228" t="s">
        <v>641</v>
      </c>
      <c r="F110" s="228" t="s">
        <v>570</v>
      </c>
      <c r="G110" s="228" t="s">
        <v>570</v>
      </c>
      <c r="H110" s="228" t="s">
        <v>570</v>
      </c>
      <c r="I110" s="228" t="s">
        <v>570</v>
      </c>
      <c r="J110" s="229">
        <v>44979</v>
      </c>
      <c r="K110" s="156">
        <v>830333</v>
      </c>
      <c r="L110" s="156">
        <v>830333</v>
      </c>
      <c r="M110" s="156">
        <v>808692</v>
      </c>
      <c r="N110" s="156">
        <v>0</v>
      </c>
      <c r="O110" s="156">
        <v>0</v>
      </c>
      <c r="P110" s="156">
        <v>808692</v>
      </c>
      <c r="Q110" s="156">
        <v>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808692</v>
      </c>
      <c r="AG110" s="156">
        <v>808692</v>
      </c>
      <c r="AH110" s="156">
        <v>0</v>
      </c>
      <c r="AI110" s="156">
        <v>771891</v>
      </c>
      <c r="AJ110" s="3"/>
      <c r="AK110" s="4"/>
    </row>
    <row r="111" spans="1:37" ht="12">
      <c r="A111" s="227">
        <v>3</v>
      </c>
      <c r="B111" s="228" t="s">
        <v>296</v>
      </c>
      <c r="C111" s="228">
        <v>43467715201</v>
      </c>
      <c r="D111" s="228" t="s">
        <v>689</v>
      </c>
      <c r="E111" s="228" t="s">
        <v>690</v>
      </c>
      <c r="F111" s="228" t="s">
        <v>570</v>
      </c>
      <c r="G111" s="228" t="s">
        <v>570</v>
      </c>
      <c r="H111" s="228" t="s">
        <v>570</v>
      </c>
      <c r="I111" s="228" t="s">
        <v>570</v>
      </c>
      <c r="J111" s="229">
        <v>44496</v>
      </c>
      <c r="K111" s="156">
        <v>6283852</v>
      </c>
      <c r="L111" s="156">
        <v>6727204</v>
      </c>
      <c r="M111" s="156">
        <v>6844151</v>
      </c>
      <c r="N111" s="156">
        <v>443352.47</v>
      </c>
      <c r="O111" s="156">
        <v>0</v>
      </c>
      <c r="P111" s="156">
        <v>7176797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6844151</v>
      </c>
      <c r="AG111" s="156">
        <v>7176797</v>
      </c>
      <c r="AH111" s="156">
        <v>332646</v>
      </c>
      <c r="AI111" s="156">
        <v>7460138</v>
      </c>
      <c r="AJ111" s="3"/>
      <c r="AK111" s="4"/>
    </row>
    <row r="112" spans="1:37" ht="12">
      <c r="A112" s="227">
        <v>3</v>
      </c>
      <c r="B112" s="228" t="s">
        <v>692</v>
      </c>
      <c r="C112" s="228">
        <v>44364415201</v>
      </c>
      <c r="D112" s="228" t="s">
        <v>626</v>
      </c>
      <c r="E112" s="228" t="s">
        <v>627</v>
      </c>
      <c r="F112" s="228" t="s">
        <v>570</v>
      </c>
      <c r="G112" s="228" t="s">
        <v>570</v>
      </c>
      <c r="H112" s="228" t="s">
        <v>570</v>
      </c>
      <c r="I112" s="228" t="s">
        <v>570</v>
      </c>
      <c r="J112" s="229">
        <v>44727</v>
      </c>
      <c r="K112" s="156">
        <v>2537432</v>
      </c>
      <c r="L112" s="156">
        <v>2537432</v>
      </c>
      <c r="M112" s="156">
        <v>2741257</v>
      </c>
      <c r="N112" s="156">
        <v>0</v>
      </c>
      <c r="O112" s="156">
        <v>0</v>
      </c>
      <c r="P112" s="156">
        <v>2721406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2741257</v>
      </c>
      <c r="AG112" s="156">
        <v>2721406</v>
      </c>
      <c r="AH112" s="156">
        <v>-19851</v>
      </c>
      <c r="AI112" s="156">
        <v>2975157</v>
      </c>
      <c r="AJ112" s="3"/>
      <c r="AK112" s="4"/>
    </row>
    <row r="113" spans="1:37" ht="12">
      <c r="A113" s="227">
        <v>3</v>
      </c>
      <c r="B113" s="228" t="s">
        <v>298</v>
      </c>
      <c r="C113" s="228">
        <v>44365615201</v>
      </c>
      <c r="D113" s="228" t="s">
        <v>689</v>
      </c>
      <c r="E113" s="228" t="s">
        <v>690</v>
      </c>
      <c r="F113" s="228" t="s">
        <v>570</v>
      </c>
      <c r="G113" s="228" t="s">
        <v>570</v>
      </c>
      <c r="H113" s="228" t="s">
        <v>570</v>
      </c>
      <c r="I113" s="228" t="s">
        <v>570</v>
      </c>
      <c r="J113" s="229">
        <v>44615</v>
      </c>
      <c r="K113" s="156">
        <v>4361277</v>
      </c>
      <c r="L113" s="156">
        <v>5189354</v>
      </c>
      <c r="M113" s="156">
        <v>5002338</v>
      </c>
      <c r="N113" s="156">
        <v>828077.01</v>
      </c>
      <c r="O113" s="156">
        <v>0</v>
      </c>
      <c r="P113" s="156">
        <v>5076487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5002338</v>
      </c>
      <c r="AG113" s="156">
        <v>5076487</v>
      </c>
      <c r="AH113" s="156">
        <v>74149</v>
      </c>
      <c r="AI113" s="156">
        <v>4172545</v>
      </c>
      <c r="AJ113" s="3"/>
      <c r="AK113" s="4"/>
    </row>
    <row r="114" spans="1:37" ht="12">
      <c r="A114" s="227">
        <v>3</v>
      </c>
      <c r="B114" s="228" t="s">
        <v>300</v>
      </c>
      <c r="C114" s="228">
        <v>44851815201</v>
      </c>
      <c r="D114" s="228" t="s">
        <v>693</v>
      </c>
      <c r="E114" s="228" t="s">
        <v>694</v>
      </c>
      <c r="F114" s="228" t="s">
        <v>570</v>
      </c>
      <c r="G114" s="228" t="s">
        <v>570</v>
      </c>
      <c r="H114" s="228" t="s">
        <v>570</v>
      </c>
      <c r="I114" s="228" t="s">
        <v>570</v>
      </c>
      <c r="J114" s="229">
        <v>44678</v>
      </c>
      <c r="K114" s="156">
        <v>3545980</v>
      </c>
      <c r="L114" s="156">
        <v>3707781</v>
      </c>
      <c r="M114" s="156">
        <v>3707779</v>
      </c>
      <c r="N114" s="156">
        <v>161800.68</v>
      </c>
      <c r="O114" s="156">
        <v>0</v>
      </c>
      <c r="P114" s="156">
        <v>3707779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3707779</v>
      </c>
      <c r="AG114" s="156">
        <v>3707779</v>
      </c>
      <c r="AH114" s="156">
        <v>0</v>
      </c>
      <c r="AI114" s="156">
        <v>3713439</v>
      </c>
      <c r="AJ114" s="3"/>
      <c r="AK114" s="4"/>
    </row>
    <row r="115" spans="1:37" ht="12">
      <c r="A115" s="227">
        <v>3</v>
      </c>
      <c r="B115" s="228" t="s">
        <v>695</v>
      </c>
      <c r="C115" s="228">
        <v>44397315201</v>
      </c>
      <c r="D115" s="228" t="s">
        <v>626</v>
      </c>
      <c r="E115" s="228" t="s">
        <v>627</v>
      </c>
      <c r="F115" s="228" t="s">
        <v>570</v>
      </c>
      <c r="G115" s="228" t="s">
        <v>570</v>
      </c>
      <c r="H115" s="228" t="s">
        <v>570</v>
      </c>
      <c r="I115" s="228" t="s">
        <v>570</v>
      </c>
      <c r="J115" s="229">
        <v>44650</v>
      </c>
      <c r="K115" s="156">
        <v>6686744</v>
      </c>
      <c r="L115" s="156">
        <v>6686744</v>
      </c>
      <c r="M115" s="156">
        <v>6712350</v>
      </c>
      <c r="N115" s="156">
        <v>0</v>
      </c>
      <c r="O115" s="156">
        <v>-34074</v>
      </c>
      <c r="P115" s="156">
        <v>6731897</v>
      </c>
      <c r="Q115" s="156">
        <v>-34074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-34074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-34074</v>
      </c>
      <c r="AF115" s="156">
        <v>6678276</v>
      </c>
      <c r="AG115" s="156">
        <v>6731897</v>
      </c>
      <c r="AH115" s="156">
        <v>53621</v>
      </c>
      <c r="AI115" s="156">
        <v>6875752</v>
      </c>
      <c r="AJ115" s="3"/>
      <c r="AK115" s="4"/>
    </row>
    <row r="116" spans="1:37" ht="12">
      <c r="A116" s="227">
        <v>3</v>
      </c>
      <c r="B116" s="228" t="s">
        <v>302</v>
      </c>
      <c r="C116" s="228">
        <v>44365015201</v>
      </c>
      <c r="D116" s="228" t="s">
        <v>602</v>
      </c>
      <c r="E116" s="228" t="s">
        <v>603</v>
      </c>
      <c r="F116" s="228" t="s">
        <v>570</v>
      </c>
      <c r="G116" s="228" t="s">
        <v>570</v>
      </c>
      <c r="H116" s="228" t="s">
        <v>570</v>
      </c>
      <c r="I116" s="228" t="s">
        <v>570</v>
      </c>
      <c r="J116" s="229">
        <v>44587</v>
      </c>
      <c r="K116" s="156">
        <v>10527718</v>
      </c>
      <c r="L116" s="156">
        <v>10784785</v>
      </c>
      <c r="M116" s="156">
        <v>11111656</v>
      </c>
      <c r="N116" s="156">
        <v>257066.75</v>
      </c>
      <c r="O116" s="156">
        <v>0</v>
      </c>
      <c r="P116" s="156">
        <v>11389685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0</v>
      </c>
      <c r="AE116" s="156">
        <v>0</v>
      </c>
      <c r="AF116" s="156">
        <v>11111656</v>
      </c>
      <c r="AG116" s="156">
        <v>11389685</v>
      </c>
      <c r="AH116" s="156">
        <v>278029</v>
      </c>
      <c r="AI116" s="156">
        <v>10728439</v>
      </c>
      <c r="AJ116" s="3"/>
      <c r="AK116" s="4"/>
    </row>
    <row r="117" spans="1:37" ht="12">
      <c r="A117" s="227">
        <v>3</v>
      </c>
      <c r="B117" s="228" t="s">
        <v>304</v>
      </c>
      <c r="C117" s="228">
        <v>22083845201</v>
      </c>
      <c r="D117" s="228" t="s">
        <v>696</v>
      </c>
      <c r="E117" s="228" t="s">
        <v>697</v>
      </c>
      <c r="F117" s="228" t="s">
        <v>570</v>
      </c>
      <c r="G117" s="228" t="s">
        <v>570</v>
      </c>
      <c r="H117" s="228" t="s">
        <v>570</v>
      </c>
      <c r="I117" s="228" t="s">
        <v>570</v>
      </c>
      <c r="J117" s="229">
        <v>44587</v>
      </c>
      <c r="K117" s="156">
        <v>1327870</v>
      </c>
      <c r="L117" s="156">
        <v>1607733</v>
      </c>
      <c r="M117" s="156">
        <v>1467485</v>
      </c>
      <c r="N117" s="156">
        <v>279862.53999999998</v>
      </c>
      <c r="O117" s="156">
        <v>0</v>
      </c>
      <c r="P117" s="156">
        <v>1467485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1467485</v>
      </c>
      <c r="AG117" s="156">
        <v>1467485</v>
      </c>
      <c r="AH117" s="156">
        <v>0</v>
      </c>
      <c r="AI117" s="156">
        <v>2903301</v>
      </c>
      <c r="AJ117" s="3"/>
      <c r="AK117" s="4"/>
    </row>
    <row r="118" spans="1:37" ht="12">
      <c r="A118" s="227">
        <v>3</v>
      </c>
      <c r="B118" s="228" t="s">
        <v>559</v>
      </c>
      <c r="C118" s="228">
        <v>44563215201</v>
      </c>
      <c r="D118" s="228" t="s">
        <v>626</v>
      </c>
      <c r="E118" s="228" t="s">
        <v>627</v>
      </c>
      <c r="F118" s="228" t="s">
        <v>570</v>
      </c>
      <c r="G118" s="228" t="s">
        <v>570</v>
      </c>
      <c r="H118" s="228" t="s">
        <v>570</v>
      </c>
      <c r="I118" s="228" t="s">
        <v>570</v>
      </c>
      <c r="J118" s="229">
        <v>44839</v>
      </c>
      <c r="K118" s="156">
        <v>3430508</v>
      </c>
      <c r="L118" s="156">
        <v>3430508</v>
      </c>
      <c r="M118" s="156">
        <v>3561896</v>
      </c>
      <c r="N118" s="156">
        <v>0</v>
      </c>
      <c r="O118" s="156">
        <v>0</v>
      </c>
      <c r="P118" s="156">
        <v>3523880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3561896</v>
      </c>
      <c r="AG118" s="156">
        <v>3523880</v>
      </c>
      <c r="AH118" s="156">
        <v>-38015</v>
      </c>
      <c r="AI118" s="156">
        <v>3265523</v>
      </c>
      <c r="AJ118" s="3"/>
      <c r="AK118" s="4"/>
    </row>
    <row r="119" spans="1:37" ht="12">
      <c r="A119" s="227">
        <v>3</v>
      </c>
      <c r="B119" s="228" t="s">
        <v>306</v>
      </c>
      <c r="C119" s="228">
        <v>44387515201</v>
      </c>
      <c r="D119" s="228" t="s">
        <v>626</v>
      </c>
      <c r="E119" s="228" t="s">
        <v>627</v>
      </c>
      <c r="F119" s="228" t="s">
        <v>570</v>
      </c>
      <c r="G119" s="228" t="s">
        <v>570</v>
      </c>
      <c r="H119" s="228" t="s">
        <v>570</v>
      </c>
      <c r="I119" s="228" t="s">
        <v>570</v>
      </c>
      <c r="J119" s="229">
        <v>44804</v>
      </c>
      <c r="K119" s="156">
        <v>535084</v>
      </c>
      <c r="L119" s="156">
        <v>538384</v>
      </c>
      <c r="M119" s="156">
        <v>583904</v>
      </c>
      <c r="N119" s="156">
        <v>3300</v>
      </c>
      <c r="O119" s="156">
        <v>0</v>
      </c>
      <c r="P119" s="156">
        <v>583904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0</v>
      </c>
      <c r="AE119" s="156">
        <v>0</v>
      </c>
      <c r="AF119" s="156">
        <v>583904</v>
      </c>
      <c r="AG119" s="156">
        <v>583904</v>
      </c>
      <c r="AH119" s="156">
        <v>0</v>
      </c>
      <c r="AI119" s="156">
        <v>438194</v>
      </c>
      <c r="AJ119" s="3"/>
      <c r="AK119" s="4"/>
    </row>
    <row r="120" spans="1:37" ht="12">
      <c r="A120" s="227">
        <v>3</v>
      </c>
      <c r="B120" s="228" t="s">
        <v>561</v>
      </c>
      <c r="C120" s="228">
        <v>44387615201</v>
      </c>
      <c r="D120" s="228" t="s">
        <v>698</v>
      </c>
      <c r="E120" s="228" t="s">
        <v>699</v>
      </c>
      <c r="F120" s="228" t="s">
        <v>570</v>
      </c>
      <c r="G120" s="228" t="s">
        <v>570</v>
      </c>
      <c r="H120" s="228" t="s">
        <v>570</v>
      </c>
      <c r="I120" s="228" t="s">
        <v>570</v>
      </c>
      <c r="J120" s="229">
        <v>44839</v>
      </c>
      <c r="K120" s="156">
        <v>287504</v>
      </c>
      <c r="L120" s="156">
        <v>287504</v>
      </c>
      <c r="M120" s="156">
        <v>255356</v>
      </c>
      <c r="N120" s="156">
        <v>0</v>
      </c>
      <c r="O120" s="156">
        <v>0</v>
      </c>
      <c r="P120" s="156">
        <v>255356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255356</v>
      </c>
      <c r="AG120" s="156">
        <v>255356</v>
      </c>
      <c r="AH120" s="156">
        <v>0</v>
      </c>
      <c r="AI120" s="156">
        <v>449142</v>
      </c>
      <c r="AJ120" s="3"/>
      <c r="AK120" s="4"/>
    </row>
    <row r="121" spans="1:37" ht="12">
      <c r="A121" s="227">
        <v>3</v>
      </c>
      <c r="B121" s="228" t="s">
        <v>308</v>
      </c>
      <c r="C121" s="228">
        <v>44404315201</v>
      </c>
      <c r="D121" s="228" t="s">
        <v>626</v>
      </c>
      <c r="E121" s="228" t="s">
        <v>627</v>
      </c>
      <c r="F121" s="228" t="s">
        <v>570</v>
      </c>
      <c r="G121" s="228" t="s">
        <v>570</v>
      </c>
      <c r="H121" s="228" t="s">
        <v>570</v>
      </c>
      <c r="I121" s="228" t="s">
        <v>570</v>
      </c>
      <c r="J121" s="229">
        <v>44804</v>
      </c>
      <c r="K121" s="156">
        <v>2236764</v>
      </c>
      <c r="L121" s="156">
        <v>2317147</v>
      </c>
      <c r="M121" s="156">
        <v>2391790</v>
      </c>
      <c r="N121" s="156">
        <v>80383.179999999993</v>
      </c>
      <c r="O121" s="156">
        <v>0</v>
      </c>
      <c r="P121" s="156">
        <v>2391790</v>
      </c>
      <c r="Q121" s="156">
        <v>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0</v>
      </c>
      <c r="AF121" s="156">
        <v>2391790</v>
      </c>
      <c r="AG121" s="156">
        <v>2391790</v>
      </c>
      <c r="AH121" s="156">
        <v>0</v>
      </c>
      <c r="AI121" s="156">
        <v>1726155</v>
      </c>
      <c r="AJ121" s="3"/>
      <c r="AK121" s="4"/>
    </row>
    <row r="122" spans="1:37" ht="12">
      <c r="A122" s="227">
        <v>3</v>
      </c>
      <c r="B122" s="228" t="s">
        <v>700</v>
      </c>
      <c r="C122" s="228">
        <v>44565615201</v>
      </c>
      <c r="D122" s="228" t="s">
        <v>701</v>
      </c>
      <c r="E122" s="228" t="s">
        <v>702</v>
      </c>
      <c r="F122" s="228" t="s">
        <v>570</v>
      </c>
      <c r="G122" s="228" t="s">
        <v>570</v>
      </c>
      <c r="H122" s="228" t="s">
        <v>570</v>
      </c>
      <c r="I122" s="228" t="s">
        <v>570</v>
      </c>
      <c r="J122" s="229">
        <v>44951</v>
      </c>
      <c r="K122" s="156">
        <v>2199429</v>
      </c>
      <c r="L122" s="156">
        <v>2199429</v>
      </c>
      <c r="M122" s="156">
        <v>2316440</v>
      </c>
      <c r="N122" s="156">
        <v>0</v>
      </c>
      <c r="O122" s="156">
        <v>0</v>
      </c>
      <c r="P122" s="156">
        <v>2316440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2316440</v>
      </c>
      <c r="AG122" s="156">
        <v>2316440</v>
      </c>
      <c r="AH122" s="156">
        <v>0</v>
      </c>
      <c r="AI122" s="156">
        <v>2955598</v>
      </c>
      <c r="AJ122" s="3"/>
      <c r="AK122" s="4"/>
    </row>
    <row r="123" spans="1:37" ht="12">
      <c r="A123" s="227">
        <v>3</v>
      </c>
      <c r="B123" s="228" t="s">
        <v>703</v>
      </c>
      <c r="C123" s="228">
        <v>44565715201</v>
      </c>
      <c r="D123" s="228" t="s">
        <v>701</v>
      </c>
      <c r="E123" s="228" t="s">
        <v>702</v>
      </c>
      <c r="F123" s="228" t="s">
        <v>570</v>
      </c>
      <c r="G123" s="228" t="s">
        <v>570</v>
      </c>
      <c r="H123" s="228" t="s">
        <v>570</v>
      </c>
      <c r="I123" s="228" t="s">
        <v>570</v>
      </c>
      <c r="J123" s="229">
        <v>45014</v>
      </c>
      <c r="K123" s="156">
        <v>1398733</v>
      </c>
      <c r="L123" s="156">
        <v>1398733</v>
      </c>
      <c r="M123" s="156">
        <v>1268603</v>
      </c>
      <c r="N123" s="156">
        <v>0</v>
      </c>
      <c r="O123" s="156">
        <v>0</v>
      </c>
      <c r="P123" s="156">
        <v>1268603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1268603</v>
      </c>
      <c r="AG123" s="156">
        <v>1268603</v>
      </c>
      <c r="AH123" s="156">
        <v>0</v>
      </c>
      <c r="AI123" s="156">
        <v>2259061</v>
      </c>
      <c r="AJ123" s="3"/>
      <c r="AK123" s="4"/>
    </row>
    <row r="124" spans="1:37" ht="24">
      <c r="A124" s="227">
        <v>3</v>
      </c>
      <c r="B124" s="228" t="s">
        <v>563</v>
      </c>
      <c r="C124" s="228">
        <v>44404415201</v>
      </c>
      <c r="D124" s="228" t="s">
        <v>704</v>
      </c>
      <c r="E124" s="228" t="s">
        <v>705</v>
      </c>
      <c r="F124" s="228" t="s">
        <v>570</v>
      </c>
      <c r="G124" s="228" t="s">
        <v>570</v>
      </c>
      <c r="H124" s="228" t="s">
        <v>570</v>
      </c>
      <c r="I124" s="228" t="s">
        <v>570</v>
      </c>
      <c r="J124" s="229">
        <v>44615</v>
      </c>
      <c r="K124" s="156">
        <v>1388656</v>
      </c>
      <c r="L124" s="156">
        <v>1388656</v>
      </c>
      <c r="M124" s="156">
        <v>1401865</v>
      </c>
      <c r="N124" s="156">
        <v>0</v>
      </c>
      <c r="O124" s="156">
        <v>0</v>
      </c>
      <c r="P124" s="156">
        <v>1401865</v>
      </c>
      <c r="Q124" s="156">
        <v>0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0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0</v>
      </c>
      <c r="AF124" s="156">
        <v>1401865</v>
      </c>
      <c r="AG124" s="156">
        <v>1401865</v>
      </c>
      <c r="AH124" s="156">
        <v>0</v>
      </c>
      <c r="AI124" s="156">
        <v>1545933</v>
      </c>
      <c r="AJ124" s="3"/>
      <c r="AK124" s="4"/>
    </row>
    <row r="125" spans="1:37" ht="12">
      <c r="A125" s="227">
        <v>3</v>
      </c>
      <c r="B125" s="228" t="s">
        <v>565</v>
      </c>
      <c r="C125" s="228">
        <v>43256615201</v>
      </c>
      <c r="D125" s="228" t="s">
        <v>626</v>
      </c>
      <c r="E125" s="228" t="s">
        <v>627</v>
      </c>
      <c r="F125" s="228" t="s">
        <v>570</v>
      </c>
      <c r="G125" s="228" t="s">
        <v>570</v>
      </c>
      <c r="H125" s="228" t="s">
        <v>570</v>
      </c>
      <c r="I125" s="228" t="s">
        <v>570</v>
      </c>
      <c r="J125" s="229">
        <v>44678</v>
      </c>
      <c r="K125" s="156">
        <v>3353932</v>
      </c>
      <c r="L125" s="156">
        <v>3353932</v>
      </c>
      <c r="M125" s="156">
        <v>3387610</v>
      </c>
      <c r="N125" s="156">
        <v>0</v>
      </c>
      <c r="O125" s="156">
        <v>0</v>
      </c>
      <c r="P125" s="156">
        <v>3371222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3387610</v>
      </c>
      <c r="AG125" s="156">
        <v>3371222</v>
      </c>
      <c r="AH125" s="156">
        <v>-16388</v>
      </c>
      <c r="AI125" s="156">
        <v>3164048</v>
      </c>
      <c r="AJ125" s="3"/>
      <c r="AK125" s="4"/>
    </row>
    <row r="126" spans="1:37" ht="24">
      <c r="A126" s="227">
        <v>3</v>
      </c>
      <c r="B126" s="228" t="s">
        <v>506</v>
      </c>
      <c r="C126" s="228">
        <v>44560315201</v>
      </c>
      <c r="D126" s="228" t="s">
        <v>617</v>
      </c>
      <c r="E126" s="228" t="s">
        <v>618</v>
      </c>
      <c r="F126" s="228" t="s">
        <v>570</v>
      </c>
      <c r="G126" s="228" t="s">
        <v>570</v>
      </c>
      <c r="H126" s="228" t="s">
        <v>570</v>
      </c>
      <c r="I126" s="228" t="s">
        <v>570</v>
      </c>
      <c r="J126" s="229">
        <v>44804</v>
      </c>
      <c r="K126" s="156">
        <v>192351</v>
      </c>
      <c r="L126" s="156">
        <v>192351</v>
      </c>
      <c r="M126" s="156">
        <v>176477</v>
      </c>
      <c r="N126" s="156">
        <v>0</v>
      </c>
      <c r="O126" s="156">
        <v>0</v>
      </c>
      <c r="P126" s="156">
        <v>176477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176477</v>
      </c>
      <c r="AG126" s="156">
        <v>176477</v>
      </c>
      <c r="AH126" s="156">
        <v>0</v>
      </c>
      <c r="AI126" s="156">
        <v>173500</v>
      </c>
      <c r="AJ126" s="3"/>
      <c r="AK126" s="4"/>
    </row>
    <row r="127" spans="1:37" ht="12">
      <c r="A127" s="227">
        <v>3</v>
      </c>
      <c r="B127" s="228" t="s">
        <v>508</v>
      </c>
      <c r="C127" s="228">
        <v>43974415201</v>
      </c>
      <c r="D127" s="228" t="s">
        <v>602</v>
      </c>
      <c r="E127" s="228" t="s">
        <v>603</v>
      </c>
      <c r="F127" s="228" t="s">
        <v>570</v>
      </c>
      <c r="G127" s="228" t="s">
        <v>570</v>
      </c>
      <c r="H127" s="228" t="s">
        <v>570</v>
      </c>
      <c r="I127" s="228" t="s">
        <v>570</v>
      </c>
      <c r="J127" s="229">
        <v>44839</v>
      </c>
      <c r="K127" s="156">
        <v>4469056</v>
      </c>
      <c r="L127" s="156">
        <v>4469056</v>
      </c>
      <c r="M127" s="156">
        <v>4076218</v>
      </c>
      <c r="N127" s="156">
        <v>0</v>
      </c>
      <c r="O127" s="156">
        <v>0</v>
      </c>
      <c r="P127" s="156">
        <v>3952664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4076218</v>
      </c>
      <c r="AG127" s="156">
        <v>3952664</v>
      </c>
      <c r="AH127" s="156">
        <v>-123554</v>
      </c>
      <c r="AI127" s="156">
        <v>6832324</v>
      </c>
      <c r="AJ127" s="3"/>
      <c r="AK127" s="4"/>
    </row>
    <row r="128" spans="1:37" ht="12">
      <c r="A128" s="227">
        <v>3</v>
      </c>
      <c r="B128" s="228" t="s">
        <v>310</v>
      </c>
      <c r="C128" s="228">
        <v>43776215201</v>
      </c>
      <c r="D128" s="228" t="s">
        <v>626</v>
      </c>
      <c r="E128" s="228" t="s">
        <v>627</v>
      </c>
      <c r="F128" s="228" t="s">
        <v>570</v>
      </c>
      <c r="G128" s="228" t="s">
        <v>570</v>
      </c>
      <c r="H128" s="228" t="s">
        <v>570</v>
      </c>
      <c r="I128" s="228" t="s">
        <v>570</v>
      </c>
      <c r="J128" s="229">
        <v>44727</v>
      </c>
      <c r="K128" s="156">
        <v>2961906</v>
      </c>
      <c r="L128" s="156">
        <v>2971384</v>
      </c>
      <c r="M128" s="156">
        <v>2833242</v>
      </c>
      <c r="N128" s="156">
        <v>9478.1</v>
      </c>
      <c r="O128" s="156">
        <v>50000</v>
      </c>
      <c r="P128" s="156">
        <v>2818993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50000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50000</v>
      </c>
      <c r="AE128" s="156">
        <v>50000</v>
      </c>
      <c r="AF128" s="156">
        <v>2883242</v>
      </c>
      <c r="AG128" s="156">
        <v>2818993</v>
      </c>
      <c r="AH128" s="156">
        <v>-64250</v>
      </c>
      <c r="AI128" s="156">
        <v>3042412</v>
      </c>
      <c r="AJ128" s="3" t="s">
        <v>706</v>
      </c>
      <c r="AK128" s="4" t="s">
        <v>707</v>
      </c>
    </row>
    <row r="129" spans="1:37" ht="12">
      <c r="A129" s="227">
        <v>3</v>
      </c>
      <c r="B129" s="228" t="s">
        <v>312</v>
      </c>
      <c r="C129" s="228">
        <v>44199335223</v>
      </c>
      <c r="D129" s="228" t="s">
        <v>643</v>
      </c>
      <c r="E129" s="228" t="s">
        <v>644</v>
      </c>
      <c r="F129" s="228" t="s">
        <v>570</v>
      </c>
      <c r="G129" s="228" t="s">
        <v>570</v>
      </c>
      <c r="H129" s="228" t="s">
        <v>570</v>
      </c>
      <c r="I129" s="228" t="s">
        <v>570</v>
      </c>
      <c r="J129" s="229">
        <v>44314</v>
      </c>
      <c r="K129" s="156">
        <v>3198515</v>
      </c>
      <c r="L129" s="156">
        <v>3289097</v>
      </c>
      <c r="M129" s="156">
        <v>3343570</v>
      </c>
      <c r="N129" s="156">
        <v>90581.99</v>
      </c>
      <c r="O129" s="156">
        <v>0</v>
      </c>
      <c r="P129" s="156">
        <v>3343570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0</v>
      </c>
      <c r="AF129" s="156">
        <v>3343570</v>
      </c>
      <c r="AG129" s="156">
        <v>3343570</v>
      </c>
      <c r="AH129" s="156">
        <v>0</v>
      </c>
      <c r="AI129" s="156">
        <v>3552350</v>
      </c>
      <c r="AJ129" s="3"/>
      <c r="AK129" s="4"/>
    </row>
    <row r="130" spans="1:37" ht="12">
      <c r="A130" s="227">
        <v>3</v>
      </c>
      <c r="B130" s="228" t="s">
        <v>708</v>
      </c>
      <c r="C130" s="228">
        <v>44531315215</v>
      </c>
      <c r="D130" s="228" t="s">
        <v>696</v>
      </c>
      <c r="E130" s="228" t="s">
        <v>697</v>
      </c>
      <c r="F130" s="228" t="s">
        <v>570</v>
      </c>
      <c r="G130" s="228" t="s">
        <v>570</v>
      </c>
      <c r="H130" s="228" t="s">
        <v>570</v>
      </c>
      <c r="I130" s="228" t="s">
        <v>570</v>
      </c>
      <c r="J130" s="229">
        <v>44496</v>
      </c>
      <c r="K130" s="156">
        <v>564819</v>
      </c>
      <c r="L130" s="156">
        <v>564819</v>
      </c>
      <c r="M130" s="156">
        <v>524793</v>
      </c>
      <c r="N130" s="156">
        <v>0</v>
      </c>
      <c r="O130" s="156">
        <v>0</v>
      </c>
      <c r="P130" s="156">
        <v>524793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524793</v>
      </c>
      <c r="AG130" s="156">
        <v>524793</v>
      </c>
      <c r="AH130" s="156">
        <v>0</v>
      </c>
      <c r="AI130" s="156">
        <v>932089</v>
      </c>
      <c r="AJ130" s="3"/>
      <c r="AK130" s="4"/>
    </row>
    <row r="131" spans="1:37" ht="12">
      <c r="A131" s="227">
        <v>3</v>
      </c>
      <c r="B131" s="228" t="s">
        <v>510</v>
      </c>
      <c r="C131" s="228">
        <v>44531325216</v>
      </c>
      <c r="D131" s="228" t="s">
        <v>698</v>
      </c>
      <c r="E131" s="228" t="s">
        <v>699</v>
      </c>
      <c r="F131" s="228" t="s">
        <v>570</v>
      </c>
      <c r="G131" s="228" t="s">
        <v>570</v>
      </c>
      <c r="H131" s="228" t="s">
        <v>570</v>
      </c>
      <c r="I131" s="228" t="s">
        <v>570</v>
      </c>
      <c r="J131" s="229">
        <v>44650</v>
      </c>
      <c r="K131" s="156">
        <v>2718412</v>
      </c>
      <c r="L131" s="156">
        <v>2718412</v>
      </c>
      <c r="M131" s="156">
        <v>2266906</v>
      </c>
      <c r="N131" s="156">
        <v>0</v>
      </c>
      <c r="O131" s="156">
        <v>0</v>
      </c>
      <c r="P131" s="156">
        <v>2266906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2266906</v>
      </c>
      <c r="AG131" s="156">
        <v>2266906</v>
      </c>
      <c r="AH131" s="156">
        <v>0</v>
      </c>
      <c r="AI131" s="156">
        <v>2758181</v>
      </c>
      <c r="AJ131" s="3"/>
      <c r="AK131" s="4"/>
    </row>
    <row r="132" spans="1:37" ht="12">
      <c r="A132" s="227">
        <v>4</v>
      </c>
      <c r="B132" s="228" t="s">
        <v>314</v>
      </c>
      <c r="C132" s="228">
        <v>44074615201</v>
      </c>
      <c r="D132" s="228" t="s">
        <v>709</v>
      </c>
      <c r="E132" s="228" t="s">
        <v>710</v>
      </c>
      <c r="F132" s="228" t="s">
        <v>570</v>
      </c>
      <c r="G132" s="228" t="s">
        <v>570</v>
      </c>
      <c r="H132" s="228" t="s">
        <v>570</v>
      </c>
      <c r="I132" s="228" t="s">
        <v>570</v>
      </c>
      <c r="J132" s="229">
        <v>43957</v>
      </c>
      <c r="K132" s="156">
        <v>17557323</v>
      </c>
      <c r="L132" s="156">
        <v>17588765</v>
      </c>
      <c r="M132" s="156">
        <v>16726429</v>
      </c>
      <c r="N132" s="156">
        <v>31442</v>
      </c>
      <c r="O132" s="156">
        <v>0</v>
      </c>
      <c r="P132" s="156">
        <v>16980455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16726429</v>
      </c>
      <c r="AG132" s="156">
        <v>16980455</v>
      </c>
      <c r="AH132" s="156">
        <v>254025</v>
      </c>
      <c r="AI132" s="156">
        <v>12972093</v>
      </c>
      <c r="AJ132" s="3"/>
      <c r="AK132" s="4"/>
    </row>
    <row r="133" spans="1:37" ht="12">
      <c r="A133" s="227">
        <v>4</v>
      </c>
      <c r="B133" s="228" t="s">
        <v>316</v>
      </c>
      <c r="C133" s="228">
        <v>44146215201</v>
      </c>
      <c r="D133" s="228" t="s">
        <v>711</v>
      </c>
      <c r="E133" s="228" t="s">
        <v>712</v>
      </c>
      <c r="F133" s="228" t="s">
        <v>570</v>
      </c>
      <c r="G133" s="228" t="s">
        <v>570</v>
      </c>
      <c r="H133" s="228" t="s">
        <v>570</v>
      </c>
      <c r="I133" s="228" t="s">
        <v>570</v>
      </c>
      <c r="J133" s="229">
        <v>44323</v>
      </c>
      <c r="K133" s="156">
        <v>12200214</v>
      </c>
      <c r="L133" s="156">
        <v>13805766</v>
      </c>
      <c r="M133" s="156">
        <v>14205204</v>
      </c>
      <c r="N133" s="156">
        <v>1605551.79</v>
      </c>
      <c r="O133" s="156">
        <v>0</v>
      </c>
      <c r="P133" s="156">
        <v>14206673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0</v>
      </c>
      <c r="AE133" s="156">
        <v>0</v>
      </c>
      <c r="AF133" s="156">
        <v>14205204</v>
      </c>
      <c r="AG133" s="156">
        <v>14206673</v>
      </c>
      <c r="AH133" s="156">
        <v>1469</v>
      </c>
      <c r="AI133" s="156">
        <v>10374506</v>
      </c>
      <c r="AJ133" s="3" t="s">
        <v>713</v>
      </c>
      <c r="AK133" s="4" t="s">
        <v>714</v>
      </c>
    </row>
    <row r="134" spans="1:37" ht="12">
      <c r="A134" s="227">
        <v>4</v>
      </c>
      <c r="B134" s="228" t="s">
        <v>715</v>
      </c>
      <c r="C134" s="228">
        <v>43215215201</v>
      </c>
      <c r="D134" s="228" t="s">
        <v>716</v>
      </c>
      <c r="E134" s="228" t="s">
        <v>717</v>
      </c>
      <c r="F134" s="228" t="s">
        <v>570</v>
      </c>
      <c r="G134" s="228" t="s">
        <v>570</v>
      </c>
      <c r="H134" s="228" t="s">
        <v>570</v>
      </c>
      <c r="I134" s="228" t="s">
        <v>570</v>
      </c>
      <c r="J134" s="229">
        <v>44568</v>
      </c>
      <c r="K134" s="156">
        <v>2335539</v>
      </c>
      <c r="L134" s="156">
        <v>2335539</v>
      </c>
      <c r="M134" s="156">
        <v>2159702</v>
      </c>
      <c r="N134" s="156">
        <v>0</v>
      </c>
      <c r="O134" s="156">
        <v>0</v>
      </c>
      <c r="P134" s="156">
        <v>2159702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2159702</v>
      </c>
      <c r="AG134" s="156">
        <v>2159702</v>
      </c>
      <c r="AH134" s="156">
        <v>0</v>
      </c>
      <c r="AI134" s="156">
        <v>4011283</v>
      </c>
      <c r="AJ134" s="3" t="s">
        <v>706</v>
      </c>
      <c r="AK134" s="4" t="s">
        <v>707</v>
      </c>
    </row>
    <row r="135" spans="1:37" ht="12">
      <c r="A135" s="227">
        <v>4</v>
      </c>
      <c r="B135" s="228" t="s">
        <v>319</v>
      </c>
      <c r="C135" s="228">
        <v>44172115201</v>
      </c>
      <c r="D135" s="228" t="s">
        <v>709</v>
      </c>
      <c r="E135" s="228" t="s">
        <v>710</v>
      </c>
      <c r="F135" s="228" t="s">
        <v>570</v>
      </c>
      <c r="G135" s="228" t="s">
        <v>570</v>
      </c>
      <c r="H135" s="228" t="s">
        <v>570</v>
      </c>
      <c r="I135" s="228" t="s">
        <v>570</v>
      </c>
      <c r="J135" s="229">
        <v>44533</v>
      </c>
      <c r="K135" s="156">
        <v>1821552</v>
      </c>
      <c r="L135" s="156">
        <v>1857400</v>
      </c>
      <c r="M135" s="156">
        <v>1793427</v>
      </c>
      <c r="N135" s="156">
        <v>35848.19</v>
      </c>
      <c r="O135" s="156">
        <v>0</v>
      </c>
      <c r="P135" s="156">
        <v>1797474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1793427</v>
      </c>
      <c r="AG135" s="156">
        <v>1797474</v>
      </c>
      <c r="AH135" s="156">
        <v>4047</v>
      </c>
      <c r="AI135" s="156">
        <v>1667424</v>
      </c>
      <c r="AJ135" s="3"/>
      <c r="AK135" s="4"/>
    </row>
    <row r="136" spans="1:37" ht="24">
      <c r="A136" s="227">
        <v>4</v>
      </c>
      <c r="B136" s="228" t="s">
        <v>321</v>
      </c>
      <c r="C136" s="228">
        <v>44359415201</v>
      </c>
      <c r="D136" s="228" t="s">
        <v>718</v>
      </c>
      <c r="E136" s="228" t="s">
        <v>719</v>
      </c>
      <c r="F136" s="228" t="s">
        <v>570</v>
      </c>
      <c r="G136" s="228" t="s">
        <v>570</v>
      </c>
      <c r="H136" s="228" t="s">
        <v>570</v>
      </c>
      <c r="I136" s="228" t="s">
        <v>570</v>
      </c>
      <c r="J136" s="229">
        <v>44687</v>
      </c>
      <c r="K136" s="156">
        <v>895596</v>
      </c>
      <c r="L136" s="156">
        <v>965406</v>
      </c>
      <c r="M136" s="156">
        <v>917671</v>
      </c>
      <c r="N136" s="156">
        <v>69809.69</v>
      </c>
      <c r="O136" s="156">
        <v>0</v>
      </c>
      <c r="P136" s="156">
        <v>917671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917671</v>
      </c>
      <c r="AG136" s="156">
        <v>917671</v>
      </c>
      <c r="AH136" s="156">
        <v>0</v>
      </c>
      <c r="AI136" s="156">
        <v>1122911</v>
      </c>
      <c r="AJ136" s="3"/>
      <c r="AK136" s="4"/>
    </row>
    <row r="137" spans="1:37" ht="12">
      <c r="A137" s="227">
        <v>4</v>
      </c>
      <c r="B137" s="228" t="s">
        <v>323</v>
      </c>
      <c r="C137" s="228">
        <v>44172215201</v>
      </c>
      <c r="D137" s="228" t="s">
        <v>720</v>
      </c>
      <c r="E137" s="228" t="s">
        <v>721</v>
      </c>
      <c r="F137" s="228" t="s">
        <v>570</v>
      </c>
      <c r="G137" s="228" t="s">
        <v>570</v>
      </c>
      <c r="H137" s="228" t="s">
        <v>570</v>
      </c>
      <c r="I137" s="228" t="s">
        <v>570</v>
      </c>
      <c r="J137" s="229">
        <v>44596</v>
      </c>
      <c r="K137" s="156">
        <v>1455255</v>
      </c>
      <c r="L137" s="156">
        <v>1515282</v>
      </c>
      <c r="M137" s="156">
        <v>1451281</v>
      </c>
      <c r="N137" s="156">
        <v>60027.27</v>
      </c>
      <c r="O137" s="156">
        <v>0</v>
      </c>
      <c r="P137" s="156">
        <v>1459199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1451281</v>
      </c>
      <c r="AG137" s="156">
        <v>1459199</v>
      </c>
      <c r="AH137" s="156">
        <v>7917</v>
      </c>
      <c r="AI137" s="156">
        <v>1403379</v>
      </c>
      <c r="AJ137" s="3"/>
      <c r="AK137" s="4"/>
    </row>
    <row r="138" spans="1:37" ht="12">
      <c r="A138" s="227">
        <v>4</v>
      </c>
      <c r="B138" s="228" t="s">
        <v>325</v>
      </c>
      <c r="C138" s="228">
        <v>44609715201</v>
      </c>
      <c r="D138" s="228" t="s">
        <v>722</v>
      </c>
      <c r="E138" s="228" t="s">
        <v>723</v>
      </c>
      <c r="F138" s="228" t="s">
        <v>570</v>
      </c>
      <c r="G138" s="228" t="s">
        <v>570</v>
      </c>
      <c r="H138" s="228" t="s">
        <v>570</v>
      </c>
      <c r="I138" s="228" t="s">
        <v>570</v>
      </c>
      <c r="J138" s="229">
        <v>44806</v>
      </c>
      <c r="K138" s="156">
        <v>3147147</v>
      </c>
      <c r="L138" s="156">
        <v>3153188</v>
      </c>
      <c r="M138" s="156">
        <v>2965886</v>
      </c>
      <c r="N138" s="156">
        <v>6040.86</v>
      </c>
      <c r="O138" s="156">
        <v>0</v>
      </c>
      <c r="P138" s="156">
        <v>2896248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2965886</v>
      </c>
      <c r="AG138" s="156">
        <v>2896248</v>
      </c>
      <c r="AH138" s="156">
        <v>-69638</v>
      </c>
      <c r="AI138" s="156">
        <v>3652109</v>
      </c>
      <c r="AJ138" s="3" t="s">
        <v>586</v>
      </c>
      <c r="AK138" s="4" t="s">
        <v>587</v>
      </c>
    </row>
    <row r="139" spans="1:37" ht="12">
      <c r="A139" s="227">
        <v>4</v>
      </c>
      <c r="B139" s="228" t="s">
        <v>724</v>
      </c>
      <c r="C139" s="228">
        <v>45059015201</v>
      </c>
      <c r="D139" s="228" t="s">
        <v>725</v>
      </c>
      <c r="E139" s="228" t="s">
        <v>726</v>
      </c>
      <c r="F139" s="228" t="s">
        <v>570</v>
      </c>
      <c r="G139" s="228" t="s">
        <v>570</v>
      </c>
      <c r="H139" s="228" t="s">
        <v>570</v>
      </c>
      <c r="I139" s="228" t="s">
        <v>570</v>
      </c>
      <c r="J139" s="229">
        <v>44726</v>
      </c>
      <c r="K139" s="156">
        <v>1468626</v>
      </c>
      <c r="L139" s="156">
        <v>1468626</v>
      </c>
      <c r="M139" s="156">
        <v>1421948</v>
      </c>
      <c r="N139" s="156">
        <v>0</v>
      </c>
      <c r="O139" s="156">
        <v>0</v>
      </c>
      <c r="P139" s="156">
        <v>1421948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0</v>
      </c>
      <c r="AE139" s="156">
        <v>0</v>
      </c>
      <c r="AF139" s="156">
        <v>1421948</v>
      </c>
      <c r="AG139" s="156">
        <v>1421948</v>
      </c>
      <c r="AH139" s="156">
        <v>0</v>
      </c>
      <c r="AI139" s="156">
        <v>2551167</v>
      </c>
      <c r="AJ139" s="3"/>
      <c r="AK139" s="4"/>
    </row>
    <row r="140" spans="1:37" ht="12">
      <c r="A140" s="227">
        <v>4</v>
      </c>
      <c r="B140" s="228" t="s">
        <v>327</v>
      </c>
      <c r="C140" s="228">
        <v>44576915201</v>
      </c>
      <c r="D140" s="228" t="s">
        <v>727</v>
      </c>
      <c r="E140" s="228" t="s">
        <v>728</v>
      </c>
      <c r="F140" s="228" t="s">
        <v>570</v>
      </c>
      <c r="G140" s="228" t="s">
        <v>570</v>
      </c>
      <c r="H140" s="228" t="s">
        <v>570</v>
      </c>
      <c r="I140" s="228" t="s">
        <v>570</v>
      </c>
      <c r="J140" s="229">
        <v>44932</v>
      </c>
      <c r="K140" s="156">
        <v>4444623</v>
      </c>
      <c r="L140" s="156">
        <v>4539611</v>
      </c>
      <c r="M140" s="156">
        <v>4542613</v>
      </c>
      <c r="N140" s="156">
        <v>94987.29</v>
      </c>
      <c r="O140" s="156">
        <v>225000</v>
      </c>
      <c r="P140" s="156">
        <v>4542438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225000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225000</v>
      </c>
      <c r="AE140" s="156">
        <v>225000</v>
      </c>
      <c r="AF140" s="156">
        <v>4767613</v>
      </c>
      <c r="AG140" s="156">
        <v>4542438</v>
      </c>
      <c r="AH140" s="156">
        <v>-225175</v>
      </c>
      <c r="AI140" s="156">
        <v>4468547</v>
      </c>
      <c r="AJ140" s="3" t="s">
        <v>706</v>
      </c>
      <c r="AK140" s="4" t="s">
        <v>707</v>
      </c>
    </row>
    <row r="141" spans="1:37" ht="24">
      <c r="A141" s="227">
        <v>4</v>
      </c>
      <c r="B141" s="228" t="s">
        <v>329</v>
      </c>
      <c r="C141" s="228">
        <v>43696215201</v>
      </c>
      <c r="D141" s="228" t="s">
        <v>729</v>
      </c>
      <c r="E141" s="228" t="s">
        <v>730</v>
      </c>
      <c r="F141" s="228" t="s">
        <v>570</v>
      </c>
      <c r="G141" s="228" t="s">
        <v>570</v>
      </c>
      <c r="H141" s="228" t="s">
        <v>570</v>
      </c>
      <c r="I141" s="228" t="s">
        <v>570</v>
      </c>
      <c r="J141" s="229">
        <v>43971</v>
      </c>
      <c r="K141" s="156">
        <v>26406739</v>
      </c>
      <c r="L141" s="156">
        <v>27530140</v>
      </c>
      <c r="M141" s="156">
        <v>28635441</v>
      </c>
      <c r="N141" s="156">
        <v>1123401.8700000001</v>
      </c>
      <c r="O141" s="156">
        <v>0</v>
      </c>
      <c r="P141" s="156">
        <v>29122767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28635441</v>
      </c>
      <c r="AG141" s="156">
        <v>29122767</v>
      </c>
      <c r="AH141" s="156">
        <v>487326</v>
      </c>
      <c r="AI141" s="156">
        <v>27323788</v>
      </c>
      <c r="AJ141" s="3" t="s">
        <v>713</v>
      </c>
      <c r="AK141" s="4" t="s">
        <v>714</v>
      </c>
    </row>
    <row r="142" spans="1:37" ht="12">
      <c r="A142" s="227">
        <v>4</v>
      </c>
      <c r="B142" s="228" t="s">
        <v>331</v>
      </c>
      <c r="C142" s="228">
        <v>43177035201</v>
      </c>
      <c r="D142" s="228" t="s">
        <v>731</v>
      </c>
      <c r="E142" s="228" t="s">
        <v>732</v>
      </c>
      <c r="F142" s="228" t="s">
        <v>570</v>
      </c>
      <c r="G142" s="228" t="s">
        <v>570</v>
      </c>
      <c r="H142" s="228" t="s">
        <v>570</v>
      </c>
      <c r="I142" s="228" t="s">
        <v>570</v>
      </c>
      <c r="J142" s="229">
        <v>44342</v>
      </c>
      <c r="K142" s="156">
        <v>3588218</v>
      </c>
      <c r="L142" s="156">
        <v>3660295</v>
      </c>
      <c r="M142" s="156">
        <v>3546957</v>
      </c>
      <c r="N142" s="156">
        <v>72077.490000000005</v>
      </c>
      <c r="O142" s="156">
        <v>0</v>
      </c>
      <c r="P142" s="156">
        <v>3613971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0</v>
      </c>
      <c r="AF142" s="156">
        <v>3546957</v>
      </c>
      <c r="AG142" s="156">
        <v>3613971</v>
      </c>
      <c r="AH142" s="156">
        <v>67014</v>
      </c>
      <c r="AI142" s="156">
        <v>3732217</v>
      </c>
      <c r="AJ142" s="3"/>
      <c r="AK142" s="4"/>
    </row>
    <row r="143" spans="1:37" ht="12">
      <c r="A143" s="227">
        <v>4</v>
      </c>
      <c r="B143" s="228" t="s">
        <v>333</v>
      </c>
      <c r="C143" s="228">
        <v>43619615201</v>
      </c>
      <c r="D143" s="228" t="s">
        <v>733</v>
      </c>
      <c r="E143" s="228" t="s">
        <v>734</v>
      </c>
      <c r="F143" s="228" t="s">
        <v>570</v>
      </c>
      <c r="G143" s="228" t="s">
        <v>570</v>
      </c>
      <c r="H143" s="228" t="s">
        <v>570</v>
      </c>
      <c r="I143" s="228" t="s">
        <v>570</v>
      </c>
      <c r="J143" s="229">
        <v>44342</v>
      </c>
      <c r="K143" s="156">
        <v>3377160</v>
      </c>
      <c r="L143" s="156">
        <v>3518499</v>
      </c>
      <c r="M143" s="156">
        <v>3592688</v>
      </c>
      <c r="N143" s="156">
        <v>141338.65</v>
      </c>
      <c r="O143" s="156">
        <v>0</v>
      </c>
      <c r="P143" s="156">
        <v>3641736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3592688</v>
      </c>
      <c r="AG143" s="156">
        <v>3641736</v>
      </c>
      <c r="AH143" s="156">
        <v>49048</v>
      </c>
      <c r="AI143" s="156">
        <v>3569811</v>
      </c>
      <c r="AJ143" s="3"/>
      <c r="AK143" s="4"/>
    </row>
    <row r="144" spans="1:37" ht="24">
      <c r="A144" s="227">
        <v>4</v>
      </c>
      <c r="B144" s="228" t="s">
        <v>335</v>
      </c>
      <c r="C144" s="228">
        <v>43839415201</v>
      </c>
      <c r="D144" s="228" t="s">
        <v>735</v>
      </c>
      <c r="E144" s="228" t="s">
        <v>736</v>
      </c>
      <c r="F144" s="228" t="s">
        <v>570</v>
      </c>
      <c r="G144" s="228" t="s">
        <v>570</v>
      </c>
      <c r="H144" s="228" t="s">
        <v>570</v>
      </c>
      <c r="I144" s="228" t="s">
        <v>570</v>
      </c>
      <c r="J144" s="229">
        <v>44342</v>
      </c>
      <c r="K144" s="156">
        <v>2505478</v>
      </c>
      <c r="L144" s="156">
        <v>2517687</v>
      </c>
      <c r="M144" s="156">
        <v>2533462</v>
      </c>
      <c r="N144" s="156">
        <v>12209.09</v>
      </c>
      <c r="O144" s="156">
        <v>0</v>
      </c>
      <c r="P144" s="156">
        <v>2567224</v>
      </c>
      <c r="Q144" s="156">
        <v>0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0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2533462</v>
      </c>
      <c r="AG144" s="156">
        <v>2567224</v>
      </c>
      <c r="AH144" s="156">
        <v>33762</v>
      </c>
      <c r="AI144" s="156">
        <v>2223138</v>
      </c>
      <c r="AJ144" s="3"/>
      <c r="AK144" s="4"/>
    </row>
    <row r="145" spans="1:37" ht="24">
      <c r="A145" s="227">
        <v>4</v>
      </c>
      <c r="B145" s="228" t="s">
        <v>337</v>
      </c>
      <c r="C145" s="228">
        <v>43839515201</v>
      </c>
      <c r="D145" s="228" t="s">
        <v>735</v>
      </c>
      <c r="E145" s="228" t="s">
        <v>736</v>
      </c>
      <c r="F145" s="228" t="s">
        <v>570</v>
      </c>
      <c r="G145" s="228" t="s">
        <v>570</v>
      </c>
      <c r="H145" s="228" t="s">
        <v>570</v>
      </c>
      <c r="I145" s="228" t="s">
        <v>570</v>
      </c>
      <c r="J145" s="229">
        <v>44223</v>
      </c>
      <c r="K145" s="156">
        <v>2029422</v>
      </c>
      <c r="L145" s="156">
        <v>2048533</v>
      </c>
      <c r="M145" s="156">
        <v>1920549</v>
      </c>
      <c r="N145" s="156">
        <v>19111.21</v>
      </c>
      <c r="O145" s="156">
        <v>0</v>
      </c>
      <c r="P145" s="156">
        <v>1970008</v>
      </c>
      <c r="Q145" s="156">
        <v>0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0</v>
      </c>
      <c r="X145" s="156">
        <v>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0</v>
      </c>
      <c r="AE145" s="156">
        <v>0</v>
      </c>
      <c r="AF145" s="156">
        <v>1920549</v>
      </c>
      <c r="AG145" s="156">
        <v>1970008</v>
      </c>
      <c r="AH145" s="156">
        <v>49459</v>
      </c>
      <c r="AI145" s="156">
        <v>2213111</v>
      </c>
      <c r="AJ145" s="3"/>
      <c r="AK145" s="4"/>
    </row>
    <row r="146" spans="1:37" ht="12">
      <c r="A146" s="227">
        <v>4</v>
      </c>
      <c r="B146" s="228" t="s">
        <v>339</v>
      </c>
      <c r="C146" s="228">
        <v>43838415201</v>
      </c>
      <c r="D146" s="228" t="s">
        <v>610</v>
      </c>
      <c r="E146" s="228" t="s">
        <v>611</v>
      </c>
      <c r="F146" s="228" t="s">
        <v>570</v>
      </c>
      <c r="G146" s="228" t="s">
        <v>570</v>
      </c>
      <c r="H146" s="228" t="s">
        <v>570</v>
      </c>
      <c r="I146" s="228" t="s">
        <v>570</v>
      </c>
      <c r="J146" s="229">
        <v>44223</v>
      </c>
      <c r="K146" s="156">
        <v>2952231</v>
      </c>
      <c r="L146" s="156">
        <v>2953979</v>
      </c>
      <c r="M146" s="156">
        <v>2904459</v>
      </c>
      <c r="N146" s="156">
        <v>1747.99</v>
      </c>
      <c r="O146" s="156">
        <v>0</v>
      </c>
      <c r="P146" s="156">
        <v>2904459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2904459</v>
      </c>
      <c r="AG146" s="156">
        <v>2904459</v>
      </c>
      <c r="AH146" s="156">
        <v>0</v>
      </c>
      <c r="AI146" s="156">
        <v>3045127</v>
      </c>
      <c r="AJ146" s="3"/>
      <c r="AK146" s="4"/>
    </row>
    <row r="147" spans="1:37" ht="12">
      <c r="A147" s="227">
        <v>4</v>
      </c>
      <c r="B147" s="228" t="s">
        <v>341</v>
      </c>
      <c r="C147" s="228">
        <v>43206675201</v>
      </c>
      <c r="D147" s="228" t="s">
        <v>737</v>
      </c>
      <c r="E147" s="228" t="s">
        <v>738</v>
      </c>
      <c r="F147" s="228" t="s">
        <v>570</v>
      </c>
      <c r="G147" s="228" t="s">
        <v>570</v>
      </c>
      <c r="H147" s="228" t="s">
        <v>570</v>
      </c>
      <c r="I147" s="228" t="s">
        <v>570</v>
      </c>
      <c r="J147" s="229">
        <v>44405</v>
      </c>
      <c r="K147" s="156">
        <v>3496673</v>
      </c>
      <c r="L147" s="156">
        <v>3721036</v>
      </c>
      <c r="M147" s="156">
        <v>3515537</v>
      </c>
      <c r="N147" s="156">
        <v>224363.43</v>
      </c>
      <c r="O147" s="156">
        <v>0</v>
      </c>
      <c r="P147" s="156">
        <v>3603841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0</v>
      </c>
      <c r="W147" s="156">
        <v>0</v>
      </c>
      <c r="X147" s="156">
        <v>0</v>
      </c>
      <c r="Y147" s="156">
        <v>0</v>
      </c>
      <c r="Z147" s="156">
        <v>0</v>
      </c>
      <c r="AA147" s="156">
        <v>0</v>
      </c>
      <c r="AB147" s="156">
        <v>0</v>
      </c>
      <c r="AC147" s="156">
        <v>0</v>
      </c>
      <c r="AD147" s="156">
        <v>0</v>
      </c>
      <c r="AE147" s="156">
        <v>0</v>
      </c>
      <c r="AF147" s="156">
        <v>3515537</v>
      </c>
      <c r="AG147" s="156">
        <v>3603841</v>
      </c>
      <c r="AH147" s="156">
        <v>88304</v>
      </c>
      <c r="AI147" s="156">
        <v>3657624</v>
      </c>
      <c r="AJ147" s="3"/>
      <c r="AK147" s="4"/>
    </row>
    <row r="148" spans="1:37" ht="12">
      <c r="A148" s="227">
        <v>4</v>
      </c>
      <c r="B148" s="228" t="s">
        <v>343</v>
      </c>
      <c r="C148" s="228">
        <v>44166815201</v>
      </c>
      <c r="D148" s="228" t="s">
        <v>720</v>
      </c>
      <c r="E148" s="228" t="s">
        <v>721</v>
      </c>
      <c r="F148" s="228" t="s">
        <v>570</v>
      </c>
      <c r="G148" s="228" t="s">
        <v>570</v>
      </c>
      <c r="H148" s="228" t="s">
        <v>570</v>
      </c>
      <c r="I148" s="228" t="s">
        <v>570</v>
      </c>
      <c r="J148" s="229">
        <v>44314</v>
      </c>
      <c r="K148" s="156">
        <v>12487000</v>
      </c>
      <c r="L148" s="156">
        <v>12883748</v>
      </c>
      <c r="M148" s="156">
        <v>12540269</v>
      </c>
      <c r="N148" s="156">
        <v>396747.96</v>
      </c>
      <c r="O148" s="156">
        <v>0</v>
      </c>
      <c r="P148" s="156">
        <v>13552710</v>
      </c>
      <c r="Q148" s="156">
        <v>0</v>
      </c>
      <c r="R148" s="156">
        <v>0</v>
      </c>
      <c r="S148" s="156">
        <v>0</v>
      </c>
      <c r="T148" s="156">
        <v>0</v>
      </c>
      <c r="U148" s="156">
        <v>0</v>
      </c>
      <c r="V148" s="156">
        <v>0</v>
      </c>
      <c r="W148" s="156">
        <v>0</v>
      </c>
      <c r="X148" s="156">
        <v>0</v>
      </c>
      <c r="Y148" s="156">
        <v>0</v>
      </c>
      <c r="Z148" s="156">
        <v>0</v>
      </c>
      <c r="AA148" s="156">
        <v>0</v>
      </c>
      <c r="AB148" s="156">
        <v>0</v>
      </c>
      <c r="AC148" s="156">
        <v>0</v>
      </c>
      <c r="AD148" s="156">
        <v>0</v>
      </c>
      <c r="AE148" s="156">
        <v>0</v>
      </c>
      <c r="AF148" s="156">
        <v>12540269</v>
      </c>
      <c r="AG148" s="156">
        <v>13552710</v>
      </c>
      <c r="AH148" s="156">
        <v>1012442</v>
      </c>
      <c r="AI148" s="156">
        <v>14492193</v>
      </c>
      <c r="AJ148" s="3"/>
      <c r="AK148" s="4"/>
    </row>
    <row r="149" spans="1:37" ht="12">
      <c r="A149" s="227">
        <v>4</v>
      </c>
      <c r="B149" s="228" t="s">
        <v>345</v>
      </c>
      <c r="C149" s="228">
        <v>43811815201</v>
      </c>
      <c r="D149" s="228" t="s">
        <v>739</v>
      </c>
      <c r="E149" s="228" t="s">
        <v>740</v>
      </c>
      <c r="F149" s="228" t="s">
        <v>570</v>
      </c>
      <c r="G149" s="228" t="s">
        <v>570</v>
      </c>
      <c r="H149" s="228" t="s">
        <v>570</v>
      </c>
      <c r="I149" s="228" t="s">
        <v>570</v>
      </c>
      <c r="J149" s="229">
        <v>44587</v>
      </c>
      <c r="K149" s="156">
        <v>2543608</v>
      </c>
      <c r="L149" s="156">
        <v>2702421</v>
      </c>
      <c r="M149" s="156">
        <v>2682407</v>
      </c>
      <c r="N149" s="156">
        <v>158812.75</v>
      </c>
      <c r="O149" s="156">
        <v>0</v>
      </c>
      <c r="P149" s="156">
        <v>2688322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0</v>
      </c>
      <c r="W149" s="156">
        <v>0</v>
      </c>
      <c r="X149" s="156">
        <v>0</v>
      </c>
      <c r="Y149" s="156">
        <v>0</v>
      </c>
      <c r="Z149" s="156">
        <v>0</v>
      </c>
      <c r="AA149" s="156">
        <v>0</v>
      </c>
      <c r="AB149" s="156">
        <v>0</v>
      </c>
      <c r="AC149" s="156">
        <v>0</v>
      </c>
      <c r="AD149" s="156">
        <v>0</v>
      </c>
      <c r="AE149" s="156">
        <v>0</v>
      </c>
      <c r="AF149" s="156">
        <v>2682407</v>
      </c>
      <c r="AG149" s="156">
        <v>2688322</v>
      </c>
      <c r="AH149" s="156">
        <v>5915</v>
      </c>
      <c r="AI149" s="156">
        <v>2499977</v>
      </c>
      <c r="AJ149" s="3"/>
      <c r="AK149" s="4"/>
    </row>
    <row r="150" spans="1:37" ht="12">
      <c r="A150" s="227">
        <v>4</v>
      </c>
      <c r="B150" s="228" t="s">
        <v>347</v>
      </c>
      <c r="C150" s="228">
        <v>43999015201</v>
      </c>
      <c r="D150" s="228" t="s">
        <v>741</v>
      </c>
      <c r="E150" s="228" t="s">
        <v>742</v>
      </c>
      <c r="F150" s="228" t="s">
        <v>570</v>
      </c>
      <c r="G150" s="228" t="s">
        <v>570</v>
      </c>
      <c r="H150" s="228" t="s">
        <v>570</v>
      </c>
      <c r="I150" s="228" t="s">
        <v>570</v>
      </c>
      <c r="J150" s="229">
        <v>44538</v>
      </c>
      <c r="K150" s="156">
        <v>2000000</v>
      </c>
      <c r="L150" s="156">
        <v>2008938</v>
      </c>
      <c r="M150" s="156">
        <v>1868868</v>
      </c>
      <c r="N150" s="156">
        <v>8938.4599999999991</v>
      </c>
      <c r="O150" s="156">
        <v>0</v>
      </c>
      <c r="P150" s="156">
        <v>1870979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0</v>
      </c>
      <c r="W150" s="156">
        <v>0</v>
      </c>
      <c r="X150" s="156">
        <v>0</v>
      </c>
      <c r="Y150" s="156">
        <v>0</v>
      </c>
      <c r="Z150" s="156">
        <v>0</v>
      </c>
      <c r="AA150" s="156">
        <v>0</v>
      </c>
      <c r="AB150" s="156">
        <v>0</v>
      </c>
      <c r="AC150" s="156">
        <v>0</v>
      </c>
      <c r="AD150" s="156">
        <v>0</v>
      </c>
      <c r="AE150" s="156">
        <v>0</v>
      </c>
      <c r="AF150" s="156">
        <v>1868868</v>
      </c>
      <c r="AG150" s="156">
        <v>1870979</v>
      </c>
      <c r="AH150" s="156">
        <v>2110</v>
      </c>
      <c r="AI150" s="156">
        <v>2421038</v>
      </c>
      <c r="AJ150" s="3"/>
      <c r="AK150" s="4"/>
    </row>
    <row r="151" spans="1:37" ht="24">
      <c r="A151" s="227">
        <v>4</v>
      </c>
      <c r="B151" s="228" t="s">
        <v>349</v>
      </c>
      <c r="C151" s="228">
        <v>44177515201</v>
      </c>
      <c r="D151" s="228" t="s">
        <v>743</v>
      </c>
      <c r="E151" s="228" t="s">
        <v>744</v>
      </c>
      <c r="F151" s="228" t="s">
        <v>570</v>
      </c>
      <c r="G151" s="228" t="s">
        <v>570</v>
      </c>
      <c r="H151" s="228" t="s">
        <v>570</v>
      </c>
      <c r="I151" s="228" t="s">
        <v>570</v>
      </c>
      <c r="J151" s="229">
        <v>44587</v>
      </c>
      <c r="K151" s="156">
        <v>957661</v>
      </c>
      <c r="L151" s="156">
        <v>958736</v>
      </c>
      <c r="M151" s="156">
        <v>900445</v>
      </c>
      <c r="N151" s="156">
        <v>1074.8499999999999</v>
      </c>
      <c r="O151" s="156">
        <v>0</v>
      </c>
      <c r="P151" s="156">
        <v>900445</v>
      </c>
      <c r="Q151" s="156">
        <v>0</v>
      </c>
      <c r="R151" s="156">
        <v>0</v>
      </c>
      <c r="S151" s="156">
        <v>0</v>
      </c>
      <c r="T151" s="156">
        <v>0</v>
      </c>
      <c r="U151" s="156">
        <v>0</v>
      </c>
      <c r="V151" s="156">
        <v>0</v>
      </c>
      <c r="W151" s="156">
        <v>0</v>
      </c>
      <c r="X151" s="156">
        <v>0</v>
      </c>
      <c r="Y151" s="156">
        <v>0</v>
      </c>
      <c r="Z151" s="156">
        <v>0</v>
      </c>
      <c r="AA151" s="156">
        <v>0</v>
      </c>
      <c r="AB151" s="156">
        <v>0</v>
      </c>
      <c r="AC151" s="156">
        <v>0</v>
      </c>
      <c r="AD151" s="156">
        <v>0</v>
      </c>
      <c r="AE151" s="156">
        <v>0</v>
      </c>
      <c r="AF151" s="156">
        <v>900445</v>
      </c>
      <c r="AG151" s="156">
        <v>900445</v>
      </c>
      <c r="AH151" s="156">
        <v>0</v>
      </c>
      <c r="AI151" s="156">
        <v>927529</v>
      </c>
      <c r="AJ151" s="3"/>
      <c r="AK151" s="4"/>
    </row>
    <row r="152" spans="1:37" ht="12">
      <c r="A152" s="227">
        <v>4</v>
      </c>
      <c r="B152" s="228" t="s">
        <v>512</v>
      </c>
      <c r="C152" s="228">
        <v>44177115201</v>
      </c>
      <c r="D152" s="228" t="s">
        <v>745</v>
      </c>
      <c r="E152" s="228" t="s">
        <v>746</v>
      </c>
      <c r="F152" s="228" t="s">
        <v>570</v>
      </c>
      <c r="G152" s="228" t="s">
        <v>570</v>
      </c>
      <c r="H152" s="228" t="s">
        <v>570</v>
      </c>
      <c r="I152" s="228" t="s">
        <v>570</v>
      </c>
      <c r="J152" s="229">
        <v>44678</v>
      </c>
      <c r="K152" s="156">
        <v>1248248</v>
      </c>
      <c r="L152" s="156">
        <v>1248248</v>
      </c>
      <c r="M152" s="156">
        <v>1203185</v>
      </c>
      <c r="N152" s="156">
        <v>0</v>
      </c>
      <c r="O152" s="156">
        <v>0</v>
      </c>
      <c r="P152" s="156">
        <v>1200343</v>
      </c>
      <c r="Q152" s="156">
        <v>0</v>
      </c>
      <c r="R152" s="156">
        <v>0</v>
      </c>
      <c r="S152" s="156">
        <v>0</v>
      </c>
      <c r="T152" s="156">
        <v>0</v>
      </c>
      <c r="U152" s="156">
        <v>0</v>
      </c>
      <c r="V152" s="156">
        <v>0</v>
      </c>
      <c r="W152" s="156">
        <v>0</v>
      </c>
      <c r="X152" s="156">
        <v>0</v>
      </c>
      <c r="Y152" s="156">
        <v>0</v>
      </c>
      <c r="Z152" s="156">
        <v>0</v>
      </c>
      <c r="AA152" s="156">
        <v>0</v>
      </c>
      <c r="AB152" s="156">
        <v>0</v>
      </c>
      <c r="AC152" s="156">
        <v>0</v>
      </c>
      <c r="AD152" s="156">
        <v>0</v>
      </c>
      <c r="AE152" s="156">
        <v>0</v>
      </c>
      <c r="AF152" s="156">
        <v>1203185</v>
      </c>
      <c r="AG152" s="156">
        <v>1200343</v>
      </c>
      <c r="AH152" s="156">
        <v>-2841</v>
      </c>
      <c r="AI152" s="156">
        <v>1328804</v>
      </c>
      <c r="AJ152" s="3"/>
      <c r="AK152" s="4"/>
    </row>
    <row r="153" spans="1:37" ht="12">
      <c r="A153" s="227">
        <v>4</v>
      </c>
      <c r="B153" s="228" t="s">
        <v>747</v>
      </c>
      <c r="C153" s="228">
        <v>44157815201</v>
      </c>
      <c r="D153" s="228" t="s">
        <v>748</v>
      </c>
      <c r="E153" s="228" t="s">
        <v>749</v>
      </c>
      <c r="F153" s="228" t="s">
        <v>570</v>
      </c>
      <c r="G153" s="228" t="s">
        <v>570</v>
      </c>
      <c r="H153" s="228" t="s">
        <v>570</v>
      </c>
      <c r="I153" s="228" t="s">
        <v>570</v>
      </c>
      <c r="J153" s="229">
        <v>44650</v>
      </c>
      <c r="K153" s="156">
        <v>2249738</v>
      </c>
      <c r="L153" s="156">
        <v>2249738</v>
      </c>
      <c r="M153" s="156">
        <v>2253443</v>
      </c>
      <c r="N153" s="156">
        <v>0</v>
      </c>
      <c r="O153" s="156">
        <v>0</v>
      </c>
      <c r="P153" s="156">
        <v>2251225</v>
      </c>
      <c r="Q153" s="156">
        <v>0</v>
      </c>
      <c r="R153" s="156">
        <v>0</v>
      </c>
      <c r="S153" s="156">
        <v>0</v>
      </c>
      <c r="T153" s="156">
        <v>0</v>
      </c>
      <c r="U153" s="156">
        <v>0</v>
      </c>
      <c r="V153" s="156">
        <v>0</v>
      </c>
      <c r="W153" s="156">
        <v>0</v>
      </c>
      <c r="X153" s="156">
        <v>0</v>
      </c>
      <c r="Y153" s="156">
        <v>0</v>
      </c>
      <c r="Z153" s="156">
        <v>0</v>
      </c>
      <c r="AA153" s="156">
        <v>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2253443</v>
      </c>
      <c r="AG153" s="156">
        <v>2251225</v>
      </c>
      <c r="AH153" s="156">
        <v>-2218</v>
      </c>
      <c r="AI153" s="156">
        <v>2503872</v>
      </c>
      <c r="AJ153" s="3"/>
      <c r="AK153" s="4"/>
    </row>
    <row r="154" spans="1:37" ht="24">
      <c r="A154" s="227">
        <v>4</v>
      </c>
      <c r="B154" s="228" t="s">
        <v>514</v>
      </c>
      <c r="C154" s="228">
        <v>43999315201</v>
      </c>
      <c r="D154" s="228" t="s">
        <v>750</v>
      </c>
      <c r="E154" s="228" t="s">
        <v>751</v>
      </c>
      <c r="F154" s="228" t="s">
        <v>570</v>
      </c>
      <c r="G154" s="228" t="s">
        <v>570</v>
      </c>
      <c r="H154" s="228" t="s">
        <v>570</v>
      </c>
      <c r="I154" s="228" t="s">
        <v>570</v>
      </c>
      <c r="J154" s="229">
        <v>44650</v>
      </c>
      <c r="K154" s="156">
        <v>1967721</v>
      </c>
      <c r="L154" s="156">
        <v>1967721</v>
      </c>
      <c r="M154" s="156">
        <v>1856962</v>
      </c>
      <c r="N154" s="156">
        <v>0</v>
      </c>
      <c r="O154" s="156">
        <v>0</v>
      </c>
      <c r="P154" s="156">
        <v>1859008</v>
      </c>
      <c r="Q154" s="156">
        <v>0</v>
      </c>
      <c r="R154" s="156">
        <v>0</v>
      </c>
      <c r="S154" s="156">
        <v>0</v>
      </c>
      <c r="T154" s="156">
        <v>0</v>
      </c>
      <c r="U154" s="156">
        <v>0</v>
      </c>
      <c r="V154" s="156">
        <v>0</v>
      </c>
      <c r="W154" s="156">
        <v>0</v>
      </c>
      <c r="X154" s="156">
        <v>0</v>
      </c>
      <c r="Y154" s="156">
        <v>0</v>
      </c>
      <c r="Z154" s="156">
        <v>0</v>
      </c>
      <c r="AA154" s="156">
        <v>0</v>
      </c>
      <c r="AB154" s="156">
        <v>0</v>
      </c>
      <c r="AC154" s="156">
        <v>0</v>
      </c>
      <c r="AD154" s="156">
        <v>0</v>
      </c>
      <c r="AE154" s="156">
        <v>0</v>
      </c>
      <c r="AF154" s="156">
        <v>1856962</v>
      </c>
      <c r="AG154" s="156">
        <v>1859008</v>
      </c>
      <c r="AH154" s="156">
        <v>2046</v>
      </c>
      <c r="AI154" s="156">
        <v>2135578</v>
      </c>
      <c r="AJ154" s="3"/>
      <c r="AK154" s="4"/>
    </row>
    <row r="155" spans="1:37" ht="24">
      <c r="A155" s="227">
        <v>4</v>
      </c>
      <c r="B155" s="228" t="s">
        <v>351</v>
      </c>
      <c r="C155" s="228">
        <v>44399415201</v>
      </c>
      <c r="D155" s="228" t="s">
        <v>735</v>
      </c>
      <c r="E155" s="228" t="s">
        <v>736</v>
      </c>
      <c r="F155" s="228" t="s">
        <v>570</v>
      </c>
      <c r="G155" s="228" t="s">
        <v>570</v>
      </c>
      <c r="H155" s="228" t="s">
        <v>570</v>
      </c>
      <c r="I155" s="228" t="s">
        <v>570</v>
      </c>
      <c r="J155" s="229">
        <v>44678</v>
      </c>
      <c r="K155" s="156">
        <v>4491996</v>
      </c>
      <c r="L155" s="156">
        <v>4563991</v>
      </c>
      <c r="M155" s="156">
        <v>4393362</v>
      </c>
      <c r="N155" s="156">
        <v>71995.429999999993</v>
      </c>
      <c r="O155" s="156">
        <v>0</v>
      </c>
      <c r="P155" s="156">
        <v>4387252</v>
      </c>
      <c r="Q155" s="156">
        <v>0</v>
      </c>
      <c r="R155" s="156">
        <v>0</v>
      </c>
      <c r="S155" s="156">
        <v>0</v>
      </c>
      <c r="T155" s="156">
        <v>0</v>
      </c>
      <c r="U155" s="156">
        <v>0</v>
      </c>
      <c r="V155" s="156">
        <v>0</v>
      </c>
      <c r="W155" s="156">
        <v>0</v>
      </c>
      <c r="X155" s="156">
        <v>0</v>
      </c>
      <c r="Y155" s="156">
        <v>0</v>
      </c>
      <c r="Z155" s="156">
        <v>0</v>
      </c>
      <c r="AA155" s="156">
        <v>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4393362</v>
      </c>
      <c r="AG155" s="156">
        <v>4387252</v>
      </c>
      <c r="AH155" s="156">
        <v>-6110</v>
      </c>
      <c r="AI155" s="156">
        <v>4062647</v>
      </c>
      <c r="AJ155" s="3"/>
      <c r="AK155" s="4"/>
    </row>
    <row r="156" spans="1:37" ht="12">
      <c r="A156" s="227">
        <v>4</v>
      </c>
      <c r="B156" s="228" t="s">
        <v>752</v>
      </c>
      <c r="C156" s="228">
        <v>44061275201</v>
      </c>
      <c r="D156" s="228" t="s">
        <v>733</v>
      </c>
      <c r="E156" s="228" t="s">
        <v>734</v>
      </c>
      <c r="F156" s="228" t="s">
        <v>570</v>
      </c>
      <c r="G156" s="228" t="s">
        <v>570</v>
      </c>
      <c r="H156" s="228" t="s">
        <v>570</v>
      </c>
      <c r="I156" s="228" t="s">
        <v>570</v>
      </c>
      <c r="J156" s="229">
        <v>44979</v>
      </c>
      <c r="K156" s="156">
        <v>1125012</v>
      </c>
      <c r="L156" s="156">
        <v>1125012</v>
      </c>
      <c r="M156" s="156">
        <v>994908</v>
      </c>
      <c r="N156" s="156">
        <v>0</v>
      </c>
      <c r="O156" s="156">
        <v>0</v>
      </c>
      <c r="P156" s="156">
        <v>994009</v>
      </c>
      <c r="Q156" s="156">
        <v>0</v>
      </c>
      <c r="R156" s="156">
        <v>0</v>
      </c>
      <c r="S156" s="156">
        <v>0</v>
      </c>
      <c r="T156" s="156">
        <v>0</v>
      </c>
      <c r="U156" s="156">
        <v>0</v>
      </c>
      <c r="V156" s="156">
        <v>0</v>
      </c>
      <c r="W156" s="156">
        <v>0</v>
      </c>
      <c r="X156" s="156">
        <v>0</v>
      </c>
      <c r="Y156" s="156">
        <v>0</v>
      </c>
      <c r="Z156" s="156">
        <v>0</v>
      </c>
      <c r="AA156" s="156">
        <v>0</v>
      </c>
      <c r="AB156" s="156">
        <v>0</v>
      </c>
      <c r="AC156" s="156">
        <v>0</v>
      </c>
      <c r="AD156" s="156">
        <v>0</v>
      </c>
      <c r="AE156" s="156">
        <v>0</v>
      </c>
      <c r="AF156" s="156">
        <v>994908</v>
      </c>
      <c r="AG156" s="156">
        <v>994009</v>
      </c>
      <c r="AH156" s="156">
        <v>-899</v>
      </c>
      <c r="AI156" s="156">
        <v>879841</v>
      </c>
      <c r="AJ156" s="3"/>
      <c r="AK156" s="4"/>
    </row>
    <row r="157" spans="1:37" ht="12">
      <c r="A157" s="227">
        <v>4</v>
      </c>
      <c r="B157" s="228" t="s">
        <v>516</v>
      </c>
      <c r="C157" s="228">
        <v>44562315201</v>
      </c>
      <c r="D157" s="228" t="s">
        <v>610</v>
      </c>
      <c r="E157" s="228" t="s">
        <v>611</v>
      </c>
      <c r="F157" s="228" t="s">
        <v>570</v>
      </c>
      <c r="G157" s="228" t="s">
        <v>570</v>
      </c>
      <c r="H157" s="228" t="s">
        <v>570</v>
      </c>
      <c r="I157" s="228" t="s">
        <v>570</v>
      </c>
      <c r="J157" s="229">
        <v>44902</v>
      </c>
      <c r="K157" s="156">
        <v>1050673</v>
      </c>
      <c r="L157" s="156">
        <v>1050673</v>
      </c>
      <c r="M157" s="156">
        <v>985015</v>
      </c>
      <c r="N157" s="156">
        <v>0</v>
      </c>
      <c r="O157" s="156">
        <v>0</v>
      </c>
      <c r="P157" s="156">
        <v>985015</v>
      </c>
      <c r="Q157" s="156">
        <v>0</v>
      </c>
      <c r="R157" s="156">
        <v>0</v>
      </c>
      <c r="S157" s="156">
        <v>0</v>
      </c>
      <c r="T157" s="156">
        <v>0</v>
      </c>
      <c r="U157" s="156">
        <v>0</v>
      </c>
      <c r="V157" s="156">
        <v>0</v>
      </c>
      <c r="W157" s="156">
        <v>0</v>
      </c>
      <c r="X157" s="156">
        <v>0</v>
      </c>
      <c r="Y157" s="156">
        <v>0</v>
      </c>
      <c r="Z157" s="156">
        <v>0</v>
      </c>
      <c r="AA157" s="156">
        <v>0</v>
      </c>
      <c r="AB157" s="156">
        <v>0</v>
      </c>
      <c r="AC157" s="156">
        <v>0</v>
      </c>
      <c r="AD157" s="156">
        <v>0</v>
      </c>
      <c r="AE157" s="156">
        <v>0</v>
      </c>
      <c r="AF157" s="156">
        <v>985015</v>
      </c>
      <c r="AG157" s="156">
        <v>985015</v>
      </c>
      <c r="AH157" s="156">
        <v>0</v>
      </c>
      <c r="AI157" s="156">
        <v>1029940</v>
      </c>
      <c r="AJ157" s="3"/>
      <c r="AK157" s="4"/>
    </row>
    <row r="158" spans="1:37" ht="12">
      <c r="A158" s="227">
        <v>5</v>
      </c>
      <c r="B158" s="228" t="s">
        <v>353</v>
      </c>
      <c r="C158" s="228">
        <v>44290615201</v>
      </c>
      <c r="D158" s="228" t="s">
        <v>753</v>
      </c>
      <c r="E158" s="228" t="s">
        <v>754</v>
      </c>
      <c r="F158" s="228" t="s">
        <v>570</v>
      </c>
      <c r="G158" s="228" t="s">
        <v>570</v>
      </c>
      <c r="H158" s="228" t="s">
        <v>570</v>
      </c>
      <c r="I158" s="228" t="s">
        <v>570</v>
      </c>
      <c r="J158" s="229">
        <v>44748</v>
      </c>
      <c r="K158" s="156">
        <v>3079406</v>
      </c>
      <c r="L158" s="156">
        <v>3129406</v>
      </c>
      <c r="M158" s="156">
        <v>3205711</v>
      </c>
      <c r="N158" s="156">
        <v>50000</v>
      </c>
      <c r="O158" s="156">
        <v>0</v>
      </c>
      <c r="P158" s="156">
        <v>3130395</v>
      </c>
      <c r="Q158" s="156">
        <v>0</v>
      </c>
      <c r="R158" s="156">
        <v>0</v>
      </c>
      <c r="S158" s="156">
        <v>0</v>
      </c>
      <c r="T158" s="156">
        <v>0</v>
      </c>
      <c r="U158" s="156">
        <v>0</v>
      </c>
      <c r="V158" s="156">
        <v>0</v>
      </c>
      <c r="W158" s="156">
        <v>0</v>
      </c>
      <c r="X158" s="156">
        <v>0</v>
      </c>
      <c r="Y158" s="156">
        <v>0</v>
      </c>
      <c r="Z158" s="156">
        <v>0</v>
      </c>
      <c r="AA158" s="156">
        <v>0</v>
      </c>
      <c r="AB158" s="156">
        <v>0</v>
      </c>
      <c r="AC158" s="156">
        <v>0</v>
      </c>
      <c r="AD158" s="156">
        <v>0</v>
      </c>
      <c r="AE158" s="156">
        <v>0</v>
      </c>
      <c r="AF158" s="156">
        <v>3205711</v>
      </c>
      <c r="AG158" s="156">
        <v>3130395</v>
      </c>
      <c r="AH158" s="156">
        <v>-75316</v>
      </c>
      <c r="AI158" s="156">
        <v>3825882</v>
      </c>
      <c r="AJ158" s="3"/>
      <c r="AK158" s="4"/>
    </row>
    <row r="159" spans="1:37" ht="12">
      <c r="A159" s="227">
        <v>5</v>
      </c>
      <c r="B159" s="228" t="s">
        <v>355</v>
      </c>
      <c r="C159" s="228">
        <v>43856235201</v>
      </c>
      <c r="D159" s="228" t="s">
        <v>755</v>
      </c>
      <c r="E159" s="228" t="s">
        <v>756</v>
      </c>
      <c r="F159" s="228" t="s">
        <v>570</v>
      </c>
      <c r="G159" s="228" t="s">
        <v>570</v>
      </c>
      <c r="H159" s="228" t="s">
        <v>570</v>
      </c>
      <c r="I159" s="228" t="s">
        <v>570</v>
      </c>
      <c r="J159" s="229">
        <v>44243</v>
      </c>
      <c r="K159" s="156">
        <v>14521514</v>
      </c>
      <c r="L159" s="156">
        <v>14674974</v>
      </c>
      <c r="M159" s="156">
        <v>14844010</v>
      </c>
      <c r="N159" s="156">
        <v>153460.04999999999</v>
      </c>
      <c r="O159" s="156">
        <v>0</v>
      </c>
      <c r="P159" s="156">
        <v>15078914</v>
      </c>
      <c r="Q159" s="156">
        <v>0</v>
      </c>
      <c r="R159" s="156">
        <v>0</v>
      </c>
      <c r="S159" s="156">
        <v>0</v>
      </c>
      <c r="T159" s="156">
        <v>0</v>
      </c>
      <c r="U159" s="156">
        <v>0</v>
      </c>
      <c r="V159" s="156">
        <v>0</v>
      </c>
      <c r="W159" s="156">
        <v>0</v>
      </c>
      <c r="X159" s="156">
        <v>0</v>
      </c>
      <c r="Y159" s="156">
        <v>0</v>
      </c>
      <c r="Z159" s="156">
        <v>0</v>
      </c>
      <c r="AA159" s="156">
        <v>0</v>
      </c>
      <c r="AB159" s="156">
        <v>0</v>
      </c>
      <c r="AC159" s="156">
        <v>0</v>
      </c>
      <c r="AD159" s="156">
        <v>0</v>
      </c>
      <c r="AE159" s="156">
        <v>0</v>
      </c>
      <c r="AF159" s="156">
        <v>14844010</v>
      </c>
      <c r="AG159" s="156">
        <v>15078914</v>
      </c>
      <c r="AH159" s="156">
        <v>234904</v>
      </c>
      <c r="AI159" s="156">
        <v>15223949</v>
      </c>
      <c r="AJ159" s="3"/>
      <c r="AK159" s="4"/>
    </row>
    <row r="160" spans="1:37" ht="12">
      <c r="A160" s="227">
        <v>5</v>
      </c>
      <c r="B160" s="228" t="s">
        <v>357</v>
      </c>
      <c r="C160" s="228">
        <v>44102015201</v>
      </c>
      <c r="D160" s="228" t="s">
        <v>757</v>
      </c>
      <c r="E160" s="228" t="s">
        <v>758</v>
      </c>
      <c r="F160" s="228" t="s">
        <v>570</v>
      </c>
      <c r="G160" s="228" t="s">
        <v>570</v>
      </c>
      <c r="H160" s="228" t="s">
        <v>570</v>
      </c>
      <c r="I160" s="228" t="s">
        <v>570</v>
      </c>
      <c r="J160" s="229">
        <v>44075</v>
      </c>
      <c r="K160" s="156">
        <v>7501367</v>
      </c>
      <c r="L160" s="156">
        <v>7798794</v>
      </c>
      <c r="M160" s="156">
        <v>7544823</v>
      </c>
      <c r="N160" s="156">
        <v>297427.05</v>
      </c>
      <c r="O160" s="156">
        <v>-41316</v>
      </c>
      <c r="P160" s="156">
        <v>7754120</v>
      </c>
      <c r="Q160" s="156">
        <v>-41316</v>
      </c>
      <c r="R160" s="156">
        <v>0</v>
      </c>
      <c r="S160" s="156">
        <v>0</v>
      </c>
      <c r="T160" s="156">
        <v>0</v>
      </c>
      <c r="U160" s="156">
        <v>0</v>
      </c>
      <c r="V160" s="156">
        <v>0</v>
      </c>
      <c r="W160" s="156">
        <v>-41316</v>
      </c>
      <c r="X160" s="156">
        <v>0</v>
      </c>
      <c r="Y160" s="156">
        <v>0</v>
      </c>
      <c r="Z160" s="156">
        <v>0</v>
      </c>
      <c r="AA160" s="156">
        <v>0</v>
      </c>
      <c r="AB160" s="156">
        <v>0</v>
      </c>
      <c r="AC160" s="156">
        <v>0</v>
      </c>
      <c r="AD160" s="156">
        <v>0</v>
      </c>
      <c r="AE160" s="156">
        <v>-41316</v>
      </c>
      <c r="AF160" s="156">
        <v>7503507</v>
      </c>
      <c r="AG160" s="156">
        <v>7754120</v>
      </c>
      <c r="AH160" s="156">
        <v>250613</v>
      </c>
      <c r="AI160" s="156">
        <v>7321147</v>
      </c>
      <c r="AJ160" s="3"/>
      <c r="AK160" s="4"/>
    </row>
    <row r="161" spans="1:37" ht="12">
      <c r="A161" s="227">
        <v>5</v>
      </c>
      <c r="B161" s="228" t="s">
        <v>518</v>
      </c>
      <c r="C161" s="228">
        <v>43901715201</v>
      </c>
      <c r="D161" s="228" t="s">
        <v>643</v>
      </c>
      <c r="E161" s="228" t="s">
        <v>644</v>
      </c>
      <c r="F161" s="228" t="s">
        <v>570</v>
      </c>
      <c r="G161" s="228" t="s">
        <v>570</v>
      </c>
      <c r="H161" s="228" t="s">
        <v>570</v>
      </c>
      <c r="I161" s="228" t="s">
        <v>570</v>
      </c>
      <c r="J161" s="229">
        <v>44811</v>
      </c>
      <c r="K161" s="156">
        <v>1640053</v>
      </c>
      <c r="L161" s="156">
        <v>1640053</v>
      </c>
      <c r="M161" s="156">
        <v>1539808</v>
      </c>
      <c r="N161" s="156">
        <v>0</v>
      </c>
      <c r="O161" s="156">
        <v>0</v>
      </c>
      <c r="P161" s="156">
        <v>1539808</v>
      </c>
      <c r="Q161" s="156">
        <v>0</v>
      </c>
      <c r="R161" s="156">
        <v>0</v>
      </c>
      <c r="S161" s="156">
        <v>0</v>
      </c>
      <c r="T161" s="156">
        <v>0</v>
      </c>
      <c r="U161" s="156">
        <v>0</v>
      </c>
      <c r="V161" s="156">
        <v>0</v>
      </c>
      <c r="W161" s="156">
        <v>0</v>
      </c>
      <c r="X161" s="156">
        <v>0</v>
      </c>
      <c r="Y161" s="156">
        <v>0</v>
      </c>
      <c r="Z161" s="156">
        <v>0</v>
      </c>
      <c r="AA161" s="156">
        <v>0</v>
      </c>
      <c r="AB161" s="156">
        <v>0</v>
      </c>
      <c r="AC161" s="156">
        <v>0</v>
      </c>
      <c r="AD161" s="156">
        <v>0</v>
      </c>
      <c r="AE161" s="156">
        <v>0</v>
      </c>
      <c r="AF161" s="156">
        <v>1539808</v>
      </c>
      <c r="AG161" s="156">
        <v>1539808</v>
      </c>
      <c r="AH161" s="156">
        <v>0</v>
      </c>
      <c r="AI161" s="156">
        <v>2062515</v>
      </c>
      <c r="AJ161" s="3"/>
      <c r="AK161" s="4"/>
    </row>
    <row r="162" spans="1:37" ht="12">
      <c r="A162" s="227">
        <v>5</v>
      </c>
      <c r="B162" s="228" t="s">
        <v>520</v>
      </c>
      <c r="C162" s="228">
        <v>43986525201</v>
      </c>
      <c r="D162" s="228" t="s">
        <v>753</v>
      </c>
      <c r="E162" s="228" t="s">
        <v>754</v>
      </c>
      <c r="F162" s="228" t="s">
        <v>570</v>
      </c>
      <c r="G162" s="228" t="s">
        <v>570</v>
      </c>
      <c r="H162" s="228" t="s">
        <v>570</v>
      </c>
      <c r="I162" s="228" t="s">
        <v>570</v>
      </c>
      <c r="J162" s="229">
        <v>44930</v>
      </c>
      <c r="K162" s="156">
        <v>1188917</v>
      </c>
      <c r="L162" s="156">
        <v>1190920</v>
      </c>
      <c r="M162" s="156">
        <v>1139015</v>
      </c>
      <c r="N162" s="156">
        <v>2002.86</v>
      </c>
      <c r="O162" s="156">
        <v>0</v>
      </c>
      <c r="P162" s="156">
        <v>1138826</v>
      </c>
      <c r="Q162" s="156">
        <v>0</v>
      </c>
      <c r="R162" s="156">
        <v>0</v>
      </c>
      <c r="S162" s="156">
        <v>0</v>
      </c>
      <c r="T162" s="156">
        <v>0</v>
      </c>
      <c r="U162" s="156">
        <v>0</v>
      </c>
      <c r="V162" s="156">
        <v>0</v>
      </c>
      <c r="W162" s="156">
        <v>0</v>
      </c>
      <c r="X162" s="156">
        <v>0</v>
      </c>
      <c r="Y162" s="156">
        <v>0</v>
      </c>
      <c r="Z162" s="156">
        <v>0</v>
      </c>
      <c r="AA162" s="156">
        <v>0</v>
      </c>
      <c r="AB162" s="156">
        <v>0</v>
      </c>
      <c r="AC162" s="156">
        <v>0</v>
      </c>
      <c r="AD162" s="156">
        <v>0</v>
      </c>
      <c r="AE162" s="156">
        <v>0</v>
      </c>
      <c r="AF162" s="156">
        <v>1139015</v>
      </c>
      <c r="AG162" s="156">
        <v>1138826</v>
      </c>
      <c r="AH162" s="156">
        <v>-189</v>
      </c>
      <c r="AI162" s="156">
        <v>1369687</v>
      </c>
      <c r="AJ162" s="3"/>
      <c r="AK162" s="4"/>
    </row>
    <row r="163" spans="1:37" ht="24">
      <c r="A163" s="227">
        <v>5</v>
      </c>
      <c r="B163" s="228" t="s">
        <v>522</v>
      </c>
      <c r="C163" s="228">
        <v>44942415201</v>
      </c>
      <c r="D163" s="228" t="s">
        <v>759</v>
      </c>
      <c r="E163" s="228" t="s">
        <v>760</v>
      </c>
      <c r="F163" s="228" t="s">
        <v>570</v>
      </c>
      <c r="G163" s="228" t="s">
        <v>570</v>
      </c>
      <c r="H163" s="228" t="s">
        <v>570</v>
      </c>
      <c r="I163" s="228" t="s">
        <v>570</v>
      </c>
      <c r="J163" s="229">
        <v>44901</v>
      </c>
      <c r="K163" s="156">
        <v>950694</v>
      </c>
      <c r="L163" s="156">
        <v>950694</v>
      </c>
      <c r="M163" s="156">
        <v>969481</v>
      </c>
      <c r="N163" s="156">
        <v>0</v>
      </c>
      <c r="O163" s="156">
        <v>0</v>
      </c>
      <c r="P163" s="156">
        <v>969481</v>
      </c>
      <c r="Q163" s="156">
        <v>0</v>
      </c>
      <c r="R163" s="156">
        <v>0</v>
      </c>
      <c r="S163" s="156">
        <v>0</v>
      </c>
      <c r="T163" s="156">
        <v>0</v>
      </c>
      <c r="U163" s="156">
        <v>0</v>
      </c>
      <c r="V163" s="156">
        <v>0</v>
      </c>
      <c r="W163" s="156">
        <v>0</v>
      </c>
      <c r="X163" s="156">
        <v>0</v>
      </c>
      <c r="Y163" s="156">
        <v>0</v>
      </c>
      <c r="Z163" s="156">
        <v>0</v>
      </c>
      <c r="AA163" s="156">
        <v>0</v>
      </c>
      <c r="AB163" s="156">
        <v>0</v>
      </c>
      <c r="AC163" s="156">
        <v>0</v>
      </c>
      <c r="AD163" s="156">
        <v>0</v>
      </c>
      <c r="AE163" s="156">
        <v>0</v>
      </c>
      <c r="AF163" s="156">
        <v>969481</v>
      </c>
      <c r="AG163" s="156">
        <v>969481</v>
      </c>
      <c r="AH163" s="156">
        <v>0</v>
      </c>
      <c r="AI163" s="156">
        <v>729303</v>
      </c>
      <c r="AJ163" s="3"/>
      <c r="AK163" s="4"/>
    </row>
    <row r="164" spans="1:37" ht="24">
      <c r="A164" s="227">
        <v>5</v>
      </c>
      <c r="B164" s="228" t="s">
        <v>761</v>
      </c>
      <c r="C164" s="228">
        <v>44942515201</v>
      </c>
      <c r="D164" s="228" t="s">
        <v>762</v>
      </c>
      <c r="E164" s="228" t="s">
        <v>763</v>
      </c>
      <c r="F164" s="228" t="s">
        <v>570</v>
      </c>
      <c r="G164" s="228" t="s">
        <v>570</v>
      </c>
      <c r="H164" s="228" t="s">
        <v>570</v>
      </c>
      <c r="I164" s="228" t="s">
        <v>570</v>
      </c>
      <c r="J164" s="229">
        <v>44866</v>
      </c>
      <c r="K164" s="156">
        <v>967737</v>
      </c>
      <c r="L164" s="156">
        <v>967737</v>
      </c>
      <c r="M164" s="156">
        <v>851103</v>
      </c>
      <c r="N164" s="156">
        <v>0</v>
      </c>
      <c r="O164" s="156">
        <v>0</v>
      </c>
      <c r="P164" s="156">
        <v>851002</v>
      </c>
      <c r="Q164" s="156">
        <v>0</v>
      </c>
      <c r="R164" s="156">
        <v>0</v>
      </c>
      <c r="S164" s="156">
        <v>0</v>
      </c>
      <c r="T164" s="156">
        <v>0</v>
      </c>
      <c r="U164" s="156">
        <v>0</v>
      </c>
      <c r="V164" s="156">
        <v>0</v>
      </c>
      <c r="W164" s="156">
        <v>0</v>
      </c>
      <c r="X164" s="156">
        <v>0</v>
      </c>
      <c r="Y164" s="156">
        <v>0</v>
      </c>
      <c r="Z164" s="156">
        <v>0</v>
      </c>
      <c r="AA164" s="156">
        <v>0</v>
      </c>
      <c r="AB164" s="156">
        <v>0</v>
      </c>
      <c r="AC164" s="156">
        <v>0</v>
      </c>
      <c r="AD164" s="156">
        <v>0</v>
      </c>
      <c r="AE164" s="156">
        <v>0</v>
      </c>
      <c r="AF164" s="156">
        <v>851103</v>
      </c>
      <c r="AG164" s="156">
        <v>851002</v>
      </c>
      <c r="AH164" s="156">
        <v>-101</v>
      </c>
      <c r="AI164" s="156">
        <v>882687</v>
      </c>
      <c r="AJ164" s="3"/>
      <c r="AK164" s="4"/>
    </row>
    <row r="165" spans="1:37" ht="12">
      <c r="A165" s="227">
        <v>5</v>
      </c>
      <c r="B165" s="228" t="s">
        <v>359</v>
      </c>
      <c r="C165" s="228">
        <v>44343315201</v>
      </c>
      <c r="D165" s="228" t="s">
        <v>757</v>
      </c>
      <c r="E165" s="228" t="s">
        <v>758</v>
      </c>
      <c r="F165" s="228" t="s">
        <v>570</v>
      </c>
      <c r="G165" s="228" t="s">
        <v>570</v>
      </c>
      <c r="H165" s="228" t="s">
        <v>570</v>
      </c>
      <c r="I165" s="228" t="s">
        <v>570</v>
      </c>
      <c r="J165" s="229">
        <v>44502</v>
      </c>
      <c r="K165" s="156">
        <v>5312936</v>
      </c>
      <c r="L165" s="156">
        <v>5361981</v>
      </c>
      <c r="M165" s="156">
        <v>5275495</v>
      </c>
      <c r="N165" s="156">
        <v>49044.959999999999</v>
      </c>
      <c r="O165" s="156">
        <v>0</v>
      </c>
      <c r="P165" s="156">
        <v>5382637</v>
      </c>
      <c r="Q165" s="156">
        <v>0</v>
      </c>
      <c r="R165" s="156">
        <v>0</v>
      </c>
      <c r="S165" s="156">
        <v>0</v>
      </c>
      <c r="T165" s="156">
        <v>0</v>
      </c>
      <c r="U165" s="156">
        <v>0</v>
      </c>
      <c r="V165" s="156">
        <v>0</v>
      </c>
      <c r="W165" s="156">
        <v>0</v>
      </c>
      <c r="X165" s="156">
        <v>0</v>
      </c>
      <c r="Y165" s="156">
        <v>0</v>
      </c>
      <c r="Z165" s="156">
        <v>0</v>
      </c>
      <c r="AA165" s="156">
        <v>0</v>
      </c>
      <c r="AB165" s="156">
        <v>0</v>
      </c>
      <c r="AC165" s="156">
        <v>0</v>
      </c>
      <c r="AD165" s="156">
        <v>0</v>
      </c>
      <c r="AE165" s="156">
        <v>0</v>
      </c>
      <c r="AF165" s="156">
        <v>5275495</v>
      </c>
      <c r="AG165" s="156">
        <v>5382637</v>
      </c>
      <c r="AH165" s="156">
        <v>107142</v>
      </c>
      <c r="AI165" s="156">
        <v>6332507</v>
      </c>
      <c r="AJ165" s="3"/>
      <c r="AK165" s="4"/>
    </row>
    <row r="166" spans="1:37" ht="12">
      <c r="A166" s="227">
        <v>5</v>
      </c>
      <c r="B166" s="228" t="s">
        <v>361</v>
      </c>
      <c r="C166" s="228">
        <v>44113215201</v>
      </c>
      <c r="D166" s="228" t="s">
        <v>757</v>
      </c>
      <c r="E166" s="228" t="s">
        <v>758</v>
      </c>
      <c r="F166" s="228" t="s">
        <v>570</v>
      </c>
      <c r="G166" s="228" t="s">
        <v>570</v>
      </c>
      <c r="H166" s="228" t="s">
        <v>570</v>
      </c>
      <c r="I166" s="228" t="s">
        <v>570</v>
      </c>
      <c r="J166" s="229">
        <v>44474</v>
      </c>
      <c r="K166" s="156">
        <v>7424369</v>
      </c>
      <c r="L166" s="156">
        <v>7591181</v>
      </c>
      <c r="M166" s="156">
        <v>7558842</v>
      </c>
      <c r="N166" s="156">
        <v>166811.87</v>
      </c>
      <c r="O166" s="156">
        <v>0</v>
      </c>
      <c r="P166" s="156">
        <v>7953369</v>
      </c>
      <c r="Q166" s="156">
        <v>0</v>
      </c>
      <c r="R166" s="156">
        <v>0</v>
      </c>
      <c r="S166" s="156">
        <v>0</v>
      </c>
      <c r="T166" s="156">
        <v>0</v>
      </c>
      <c r="U166" s="156">
        <v>0</v>
      </c>
      <c r="V166" s="156">
        <v>0</v>
      </c>
      <c r="W166" s="156">
        <v>0</v>
      </c>
      <c r="X166" s="156">
        <v>0</v>
      </c>
      <c r="Y166" s="156">
        <v>0</v>
      </c>
      <c r="Z166" s="156">
        <v>0</v>
      </c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7558842</v>
      </c>
      <c r="AG166" s="156">
        <v>7953369</v>
      </c>
      <c r="AH166" s="156">
        <v>394527</v>
      </c>
      <c r="AI166" s="156">
        <v>9276735</v>
      </c>
      <c r="AJ166" s="3"/>
      <c r="AK166" s="4"/>
    </row>
    <row r="167" spans="1:37" ht="12">
      <c r="A167" s="227">
        <v>5</v>
      </c>
      <c r="B167" s="228" t="s">
        <v>363</v>
      </c>
      <c r="C167" s="228">
        <v>44290515201</v>
      </c>
      <c r="D167" s="228" t="s">
        <v>588</v>
      </c>
      <c r="E167" s="228" t="s">
        <v>589</v>
      </c>
      <c r="F167" s="228" t="s">
        <v>570</v>
      </c>
      <c r="G167" s="228" t="s">
        <v>570</v>
      </c>
      <c r="H167" s="228" t="s">
        <v>570</v>
      </c>
      <c r="I167" s="228" t="s">
        <v>570</v>
      </c>
      <c r="J167" s="229">
        <v>44593</v>
      </c>
      <c r="K167" s="156">
        <v>3001616</v>
      </c>
      <c r="L167" s="156">
        <v>3060677</v>
      </c>
      <c r="M167" s="156">
        <v>3027637</v>
      </c>
      <c r="N167" s="156">
        <v>59061.42</v>
      </c>
      <c r="O167" s="156">
        <v>0</v>
      </c>
      <c r="P167" s="156">
        <v>3072540</v>
      </c>
      <c r="Q167" s="156">
        <v>0</v>
      </c>
      <c r="R167" s="156">
        <v>0</v>
      </c>
      <c r="S167" s="156">
        <v>0</v>
      </c>
      <c r="T167" s="156">
        <v>0</v>
      </c>
      <c r="U167" s="156">
        <v>0</v>
      </c>
      <c r="V167" s="156">
        <v>0</v>
      </c>
      <c r="W167" s="156">
        <v>0</v>
      </c>
      <c r="X167" s="156">
        <v>0</v>
      </c>
      <c r="Y167" s="156">
        <v>0</v>
      </c>
      <c r="Z167" s="156">
        <v>0</v>
      </c>
      <c r="AA167" s="156">
        <v>0</v>
      </c>
      <c r="AB167" s="156">
        <v>0</v>
      </c>
      <c r="AC167" s="156">
        <v>0</v>
      </c>
      <c r="AD167" s="156">
        <v>0</v>
      </c>
      <c r="AE167" s="156">
        <v>0</v>
      </c>
      <c r="AF167" s="156">
        <v>3027637</v>
      </c>
      <c r="AG167" s="156">
        <v>3072540</v>
      </c>
      <c r="AH167" s="156">
        <v>44903</v>
      </c>
      <c r="AI167" s="156">
        <v>2459664</v>
      </c>
      <c r="AJ167" s="3"/>
      <c r="AK167" s="4"/>
    </row>
    <row r="168" spans="1:37" ht="12">
      <c r="A168" s="227">
        <v>5</v>
      </c>
      <c r="B168" s="228" t="s">
        <v>524</v>
      </c>
      <c r="C168" s="228">
        <v>44529415201</v>
      </c>
      <c r="D168" s="228" t="s">
        <v>753</v>
      </c>
      <c r="E168" s="228" t="s">
        <v>754</v>
      </c>
      <c r="F168" s="228" t="s">
        <v>570</v>
      </c>
      <c r="G168" s="228" t="s">
        <v>570</v>
      </c>
      <c r="H168" s="228" t="s">
        <v>570</v>
      </c>
      <c r="I168" s="228" t="s">
        <v>570</v>
      </c>
      <c r="J168" s="229">
        <v>44866</v>
      </c>
      <c r="K168" s="156">
        <v>8096921</v>
      </c>
      <c r="L168" s="156">
        <v>8098655</v>
      </c>
      <c r="M168" s="156">
        <v>8200608</v>
      </c>
      <c r="N168" s="156">
        <v>1734.18</v>
      </c>
      <c r="O168" s="156">
        <v>0</v>
      </c>
      <c r="P168" s="156">
        <v>8095717</v>
      </c>
      <c r="Q168" s="156">
        <v>0</v>
      </c>
      <c r="R168" s="156">
        <v>0</v>
      </c>
      <c r="S168" s="156">
        <v>0</v>
      </c>
      <c r="T168" s="156">
        <v>0</v>
      </c>
      <c r="U168" s="156">
        <v>0</v>
      </c>
      <c r="V168" s="156">
        <v>0</v>
      </c>
      <c r="W168" s="156">
        <v>0</v>
      </c>
      <c r="X168" s="156">
        <v>0</v>
      </c>
      <c r="Y168" s="156">
        <v>0</v>
      </c>
      <c r="Z168" s="156">
        <v>0</v>
      </c>
      <c r="AA168" s="156">
        <v>0</v>
      </c>
      <c r="AB168" s="156">
        <v>0</v>
      </c>
      <c r="AC168" s="156">
        <v>0</v>
      </c>
      <c r="AD168" s="156">
        <v>0</v>
      </c>
      <c r="AE168" s="156">
        <v>0</v>
      </c>
      <c r="AF168" s="156">
        <v>8200608</v>
      </c>
      <c r="AG168" s="156">
        <v>8095717</v>
      </c>
      <c r="AH168" s="156">
        <v>-104891</v>
      </c>
      <c r="AI168" s="156">
        <v>11713738</v>
      </c>
      <c r="AJ168" s="3"/>
      <c r="AK168" s="4"/>
    </row>
    <row r="169" spans="1:37" ht="12">
      <c r="A169" s="227">
        <v>5</v>
      </c>
      <c r="B169" s="228" t="s">
        <v>526</v>
      </c>
      <c r="C169" s="228">
        <v>43913015201</v>
      </c>
      <c r="D169" s="228" t="s">
        <v>610</v>
      </c>
      <c r="E169" s="228" t="s">
        <v>611</v>
      </c>
      <c r="F169" s="228" t="s">
        <v>570</v>
      </c>
      <c r="G169" s="228" t="s">
        <v>570</v>
      </c>
      <c r="H169" s="228" t="s">
        <v>570</v>
      </c>
      <c r="I169" s="228" t="s">
        <v>570</v>
      </c>
      <c r="J169" s="229">
        <v>44565</v>
      </c>
      <c r="K169" s="156">
        <v>679529</v>
      </c>
      <c r="L169" s="156">
        <v>679529</v>
      </c>
      <c r="M169" s="156">
        <v>677096</v>
      </c>
      <c r="N169" s="156">
        <v>0</v>
      </c>
      <c r="O169" s="156">
        <v>0</v>
      </c>
      <c r="P169" s="156">
        <v>677187</v>
      </c>
      <c r="Q169" s="156">
        <v>0</v>
      </c>
      <c r="R169" s="156">
        <v>0</v>
      </c>
      <c r="S169" s="156">
        <v>0</v>
      </c>
      <c r="T169" s="156">
        <v>0</v>
      </c>
      <c r="U169" s="156">
        <v>0</v>
      </c>
      <c r="V169" s="156">
        <v>0</v>
      </c>
      <c r="W169" s="156">
        <v>0</v>
      </c>
      <c r="X169" s="156">
        <v>0</v>
      </c>
      <c r="Y169" s="156">
        <v>0</v>
      </c>
      <c r="Z169" s="156">
        <v>0</v>
      </c>
      <c r="AA169" s="156">
        <v>0</v>
      </c>
      <c r="AB169" s="156">
        <v>0</v>
      </c>
      <c r="AC169" s="156">
        <v>0</v>
      </c>
      <c r="AD169" s="156">
        <v>0</v>
      </c>
      <c r="AE169" s="156">
        <v>0</v>
      </c>
      <c r="AF169" s="156">
        <v>677096</v>
      </c>
      <c r="AG169" s="156">
        <v>677187</v>
      </c>
      <c r="AH169" s="156">
        <v>92</v>
      </c>
      <c r="AI169" s="156">
        <v>681571</v>
      </c>
      <c r="AJ169" s="3"/>
      <c r="AK169" s="4"/>
    </row>
    <row r="170" spans="1:37" ht="12">
      <c r="A170" s="227">
        <v>5</v>
      </c>
      <c r="B170" s="228" t="s">
        <v>365</v>
      </c>
      <c r="C170" s="228">
        <v>40714345201</v>
      </c>
      <c r="D170" s="228" t="s">
        <v>669</v>
      </c>
      <c r="E170" s="228" t="s">
        <v>670</v>
      </c>
      <c r="F170" s="228" t="s">
        <v>570</v>
      </c>
      <c r="G170" s="228" t="s">
        <v>570</v>
      </c>
      <c r="H170" s="228" t="s">
        <v>570</v>
      </c>
      <c r="I170" s="228" t="s">
        <v>570</v>
      </c>
      <c r="J170" s="229">
        <v>42529</v>
      </c>
      <c r="K170" s="156">
        <v>75824482</v>
      </c>
      <c r="L170" s="156">
        <v>86884143</v>
      </c>
      <c r="M170" s="156">
        <v>89837352</v>
      </c>
      <c r="N170" s="156">
        <v>10910760.93</v>
      </c>
      <c r="O170" s="156">
        <v>0</v>
      </c>
      <c r="P170" s="156">
        <v>90653074</v>
      </c>
      <c r="Q170" s="156">
        <v>0</v>
      </c>
      <c r="R170" s="156">
        <v>0</v>
      </c>
      <c r="S170" s="156">
        <v>0</v>
      </c>
      <c r="T170" s="156">
        <v>0</v>
      </c>
      <c r="U170" s="156">
        <v>0</v>
      </c>
      <c r="V170" s="156">
        <v>0</v>
      </c>
      <c r="W170" s="156">
        <v>0</v>
      </c>
      <c r="X170" s="156">
        <v>0</v>
      </c>
      <c r="Y170" s="156">
        <v>0</v>
      </c>
      <c r="Z170" s="156">
        <v>0</v>
      </c>
      <c r="AA170" s="156">
        <v>0</v>
      </c>
      <c r="AB170" s="156">
        <v>0</v>
      </c>
      <c r="AC170" s="156">
        <v>0</v>
      </c>
      <c r="AD170" s="156">
        <v>0</v>
      </c>
      <c r="AE170" s="156">
        <v>0</v>
      </c>
      <c r="AF170" s="156">
        <v>89837352</v>
      </c>
      <c r="AG170" s="156">
        <v>90653074</v>
      </c>
      <c r="AH170" s="156">
        <v>815723</v>
      </c>
      <c r="AI170" s="156">
        <v>88197362</v>
      </c>
      <c r="AJ170" s="3" t="s">
        <v>764</v>
      </c>
      <c r="AK170" s="4" t="s">
        <v>765</v>
      </c>
    </row>
    <row r="171" spans="1:37" ht="12">
      <c r="A171" s="227">
        <v>5</v>
      </c>
      <c r="B171" s="228" t="s">
        <v>367</v>
      </c>
      <c r="C171" s="228">
        <v>44113615201</v>
      </c>
      <c r="D171" s="228" t="s">
        <v>626</v>
      </c>
      <c r="E171" s="228" t="s">
        <v>627</v>
      </c>
      <c r="F171" s="228" t="s">
        <v>570</v>
      </c>
      <c r="G171" s="228" t="s">
        <v>570</v>
      </c>
      <c r="H171" s="228" t="s">
        <v>570</v>
      </c>
      <c r="I171" s="228" t="s">
        <v>570</v>
      </c>
      <c r="J171" s="229">
        <v>44342</v>
      </c>
      <c r="K171" s="156">
        <v>15404884</v>
      </c>
      <c r="L171" s="156">
        <v>16605228</v>
      </c>
      <c r="M171" s="156">
        <v>17135945</v>
      </c>
      <c r="N171" s="156">
        <v>1200343.68</v>
      </c>
      <c r="O171" s="156">
        <v>0</v>
      </c>
      <c r="P171" s="156">
        <v>18098230</v>
      </c>
      <c r="Q171" s="156">
        <v>0</v>
      </c>
      <c r="R171" s="156">
        <v>0</v>
      </c>
      <c r="S171" s="156">
        <v>0</v>
      </c>
      <c r="T171" s="156">
        <v>0</v>
      </c>
      <c r="U171" s="156">
        <v>0</v>
      </c>
      <c r="V171" s="156">
        <v>0</v>
      </c>
      <c r="W171" s="156">
        <v>0</v>
      </c>
      <c r="X171" s="156">
        <v>0</v>
      </c>
      <c r="Y171" s="156">
        <v>0</v>
      </c>
      <c r="Z171" s="156">
        <v>0</v>
      </c>
      <c r="AA171" s="156">
        <v>0</v>
      </c>
      <c r="AB171" s="156">
        <v>0</v>
      </c>
      <c r="AC171" s="156">
        <v>0</v>
      </c>
      <c r="AD171" s="156">
        <v>0</v>
      </c>
      <c r="AE171" s="156">
        <v>0</v>
      </c>
      <c r="AF171" s="156">
        <v>17135945</v>
      </c>
      <c r="AG171" s="156">
        <v>18098230</v>
      </c>
      <c r="AH171" s="156">
        <v>962285</v>
      </c>
      <c r="AI171" s="156">
        <v>17500000</v>
      </c>
      <c r="AJ171" s="3"/>
      <c r="AK171" s="4"/>
    </row>
    <row r="172" spans="1:37" ht="12">
      <c r="A172" s="227">
        <v>5</v>
      </c>
      <c r="B172" s="228" t="s">
        <v>528</v>
      </c>
      <c r="C172" s="228">
        <v>44354415201</v>
      </c>
      <c r="D172" s="228" t="s">
        <v>610</v>
      </c>
      <c r="E172" s="228" t="s">
        <v>611</v>
      </c>
      <c r="F172" s="228" t="s">
        <v>570</v>
      </c>
      <c r="G172" s="228" t="s">
        <v>570</v>
      </c>
      <c r="H172" s="228" t="s">
        <v>570</v>
      </c>
      <c r="I172" s="228" t="s">
        <v>570</v>
      </c>
      <c r="J172" s="229">
        <v>44650</v>
      </c>
      <c r="K172" s="156">
        <v>1057650</v>
      </c>
      <c r="L172" s="156">
        <v>1057650</v>
      </c>
      <c r="M172" s="156">
        <v>1051826</v>
      </c>
      <c r="N172" s="156">
        <v>0</v>
      </c>
      <c r="O172" s="156">
        <v>0</v>
      </c>
      <c r="P172" s="156">
        <v>1051826</v>
      </c>
      <c r="Q172" s="156">
        <v>0</v>
      </c>
      <c r="R172" s="156">
        <v>0</v>
      </c>
      <c r="S172" s="156">
        <v>0</v>
      </c>
      <c r="T172" s="156">
        <v>0</v>
      </c>
      <c r="U172" s="156">
        <v>0</v>
      </c>
      <c r="V172" s="156">
        <v>0</v>
      </c>
      <c r="W172" s="156">
        <v>0</v>
      </c>
      <c r="X172" s="156">
        <v>0</v>
      </c>
      <c r="Y172" s="156">
        <v>0</v>
      </c>
      <c r="Z172" s="156">
        <v>0</v>
      </c>
      <c r="AA172" s="156">
        <v>0</v>
      </c>
      <c r="AB172" s="156">
        <v>0</v>
      </c>
      <c r="AC172" s="156">
        <v>0</v>
      </c>
      <c r="AD172" s="156">
        <v>0</v>
      </c>
      <c r="AE172" s="156">
        <v>0</v>
      </c>
      <c r="AF172" s="156">
        <v>1051826</v>
      </c>
      <c r="AG172" s="156">
        <v>1051826</v>
      </c>
      <c r="AH172" s="156">
        <v>0</v>
      </c>
      <c r="AI172" s="156">
        <v>838160</v>
      </c>
      <c r="AJ172" s="3"/>
      <c r="AK172" s="4"/>
    </row>
    <row r="173" spans="1:37" ht="12">
      <c r="A173" s="227">
        <v>5</v>
      </c>
      <c r="B173" s="228" t="s">
        <v>369</v>
      </c>
      <c r="C173" s="228">
        <v>44381515201</v>
      </c>
      <c r="D173" s="228" t="s">
        <v>636</v>
      </c>
      <c r="E173" s="228" t="s">
        <v>637</v>
      </c>
      <c r="F173" s="228" t="s">
        <v>570</v>
      </c>
      <c r="G173" s="228" t="s">
        <v>570</v>
      </c>
      <c r="H173" s="228" t="s">
        <v>570</v>
      </c>
      <c r="I173" s="228" t="s">
        <v>570</v>
      </c>
      <c r="J173" s="229">
        <v>44496</v>
      </c>
      <c r="K173" s="156">
        <v>7387943</v>
      </c>
      <c r="L173" s="156">
        <v>7578305</v>
      </c>
      <c r="M173" s="156">
        <v>6929112</v>
      </c>
      <c r="N173" s="156">
        <v>190361.43</v>
      </c>
      <c r="O173" s="156">
        <v>0</v>
      </c>
      <c r="P173" s="156">
        <v>7646110</v>
      </c>
      <c r="Q173" s="156">
        <v>0</v>
      </c>
      <c r="R173" s="156">
        <v>0</v>
      </c>
      <c r="S173" s="156">
        <v>0</v>
      </c>
      <c r="T173" s="156">
        <v>0</v>
      </c>
      <c r="U173" s="156">
        <v>0</v>
      </c>
      <c r="V173" s="156">
        <v>0</v>
      </c>
      <c r="W173" s="156">
        <v>0</v>
      </c>
      <c r="X173" s="156">
        <v>0</v>
      </c>
      <c r="Y173" s="156">
        <v>0</v>
      </c>
      <c r="Z173" s="156">
        <v>0</v>
      </c>
      <c r="AA173" s="156">
        <v>0</v>
      </c>
      <c r="AB173" s="156">
        <v>0</v>
      </c>
      <c r="AC173" s="156">
        <v>0</v>
      </c>
      <c r="AD173" s="156">
        <v>0</v>
      </c>
      <c r="AE173" s="156">
        <v>0</v>
      </c>
      <c r="AF173" s="156">
        <v>6929112</v>
      </c>
      <c r="AG173" s="156">
        <v>7646110</v>
      </c>
      <c r="AH173" s="156">
        <v>716998</v>
      </c>
      <c r="AI173" s="156">
        <v>8754090</v>
      </c>
      <c r="AJ173" s="3"/>
      <c r="AK173" s="4"/>
    </row>
    <row r="174" spans="1:37" ht="12">
      <c r="A174" s="227">
        <v>5</v>
      </c>
      <c r="B174" s="228" t="s">
        <v>371</v>
      </c>
      <c r="C174" s="228">
        <v>44288115201</v>
      </c>
      <c r="D174" s="228" t="s">
        <v>720</v>
      </c>
      <c r="E174" s="228" t="s">
        <v>721</v>
      </c>
      <c r="F174" s="228" t="s">
        <v>570</v>
      </c>
      <c r="G174" s="228" t="s">
        <v>570</v>
      </c>
      <c r="H174" s="228" t="s">
        <v>570</v>
      </c>
      <c r="I174" s="228" t="s">
        <v>570</v>
      </c>
      <c r="J174" s="229">
        <v>44538</v>
      </c>
      <c r="K174" s="156">
        <v>1605048</v>
      </c>
      <c r="L174" s="156">
        <v>1606653</v>
      </c>
      <c r="M174" s="156">
        <v>1573163</v>
      </c>
      <c r="N174" s="156">
        <v>1605</v>
      </c>
      <c r="O174" s="156">
        <v>0</v>
      </c>
      <c r="P174" s="156">
        <v>1576898</v>
      </c>
      <c r="Q174" s="156">
        <v>0</v>
      </c>
      <c r="R174" s="156">
        <v>0</v>
      </c>
      <c r="S174" s="156">
        <v>0</v>
      </c>
      <c r="T174" s="156">
        <v>0</v>
      </c>
      <c r="U174" s="156">
        <v>0</v>
      </c>
      <c r="V174" s="156">
        <v>0</v>
      </c>
      <c r="W174" s="156">
        <v>0</v>
      </c>
      <c r="X174" s="156">
        <v>0</v>
      </c>
      <c r="Y174" s="156">
        <v>0</v>
      </c>
      <c r="Z174" s="156">
        <v>0</v>
      </c>
      <c r="AA174" s="156">
        <v>0</v>
      </c>
      <c r="AB174" s="156">
        <v>0</v>
      </c>
      <c r="AC174" s="156">
        <v>0</v>
      </c>
      <c r="AD174" s="156">
        <v>0</v>
      </c>
      <c r="AE174" s="156">
        <v>0</v>
      </c>
      <c r="AF174" s="156">
        <v>1573163</v>
      </c>
      <c r="AG174" s="156">
        <v>1576898</v>
      </c>
      <c r="AH174" s="156">
        <v>3735</v>
      </c>
      <c r="AI174" s="156">
        <v>1288584</v>
      </c>
      <c r="AJ174" s="3"/>
      <c r="AK174" s="4"/>
    </row>
    <row r="175" spans="1:37" ht="12">
      <c r="A175" s="227">
        <v>5</v>
      </c>
      <c r="B175" s="228" t="s">
        <v>373</v>
      </c>
      <c r="C175" s="228">
        <v>44290915201</v>
      </c>
      <c r="D175" s="228" t="s">
        <v>766</v>
      </c>
      <c r="E175" s="228" t="s">
        <v>767</v>
      </c>
      <c r="F175" s="228" t="s">
        <v>570</v>
      </c>
      <c r="G175" s="228" t="s">
        <v>570</v>
      </c>
      <c r="H175" s="228" t="s">
        <v>570</v>
      </c>
      <c r="I175" s="228" t="s">
        <v>570</v>
      </c>
      <c r="J175" s="229">
        <v>44538</v>
      </c>
      <c r="K175" s="156">
        <v>9861239</v>
      </c>
      <c r="L175" s="156">
        <v>9880239</v>
      </c>
      <c r="M175" s="156">
        <v>9803603</v>
      </c>
      <c r="N175" s="156">
        <v>18999.77</v>
      </c>
      <c r="O175" s="156">
        <v>0</v>
      </c>
      <c r="P175" s="156">
        <v>10869062</v>
      </c>
      <c r="Q175" s="156">
        <v>0</v>
      </c>
      <c r="R175" s="156">
        <v>0</v>
      </c>
      <c r="S175" s="156">
        <v>0</v>
      </c>
      <c r="T175" s="156">
        <v>0</v>
      </c>
      <c r="U175" s="156">
        <v>0</v>
      </c>
      <c r="V175" s="156">
        <v>0</v>
      </c>
      <c r="W175" s="156">
        <v>0</v>
      </c>
      <c r="X175" s="156">
        <v>0</v>
      </c>
      <c r="Y175" s="156">
        <v>0</v>
      </c>
      <c r="Z175" s="156">
        <v>0</v>
      </c>
      <c r="AA175" s="156">
        <v>0</v>
      </c>
      <c r="AB175" s="156">
        <v>0</v>
      </c>
      <c r="AC175" s="156">
        <v>0</v>
      </c>
      <c r="AD175" s="156">
        <v>0</v>
      </c>
      <c r="AE175" s="156">
        <v>0</v>
      </c>
      <c r="AF175" s="156">
        <v>9803603</v>
      </c>
      <c r="AG175" s="156">
        <v>10869062</v>
      </c>
      <c r="AH175" s="156">
        <v>1065459</v>
      </c>
      <c r="AI175" s="156">
        <v>13653416</v>
      </c>
      <c r="AJ175" s="3"/>
      <c r="AK175" s="4"/>
    </row>
    <row r="176" spans="1:37" ht="12">
      <c r="A176" s="227">
        <v>5</v>
      </c>
      <c r="B176" s="228" t="s">
        <v>375</v>
      </c>
      <c r="C176" s="228">
        <v>44568415201</v>
      </c>
      <c r="D176" s="228" t="s">
        <v>643</v>
      </c>
      <c r="E176" s="228" t="s">
        <v>644</v>
      </c>
      <c r="F176" s="228" t="s">
        <v>570</v>
      </c>
      <c r="G176" s="228" t="s">
        <v>570</v>
      </c>
      <c r="H176" s="228" t="s">
        <v>570</v>
      </c>
      <c r="I176" s="228" t="s">
        <v>570</v>
      </c>
      <c r="J176" s="229">
        <v>44769</v>
      </c>
      <c r="K176" s="156">
        <v>966460</v>
      </c>
      <c r="L176" s="156">
        <v>966460</v>
      </c>
      <c r="M176" s="156">
        <v>931181</v>
      </c>
      <c r="N176" s="156">
        <v>0</v>
      </c>
      <c r="O176" s="156">
        <v>0</v>
      </c>
      <c r="P176" s="156">
        <v>930236</v>
      </c>
      <c r="Q176" s="156">
        <v>0</v>
      </c>
      <c r="R176" s="156">
        <v>0</v>
      </c>
      <c r="S176" s="156">
        <v>0</v>
      </c>
      <c r="T176" s="156">
        <v>0</v>
      </c>
      <c r="U176" s="156">
        <v>0</v>
      </c>
      <c r="V176" s="156">
        <v>0</v>
      </c>
      <c r="W176" s="156">
        <v>0</v>
      </c>
      <c r="X176" s="156">
        <v>0</v>
      </c>
      <c r="Y176" s="156">
        <v>0</v>
      </c>
      <c r="Z176" s="156">
        <v>0</v>
      </c>
      <c r="AA176" s="156">
        <v>0</v>
      </c>
      <c r="AB176" s="156">
        <v>0</v>
      </c>
      <c r="AC176" s="156">
        <v>0</v>
      </c>
      <c r="AD176" s="156">
        <v>0</v>
      </c>
      <c r="AE176" s="156">
        <v>0</v>
      </c>
      <c r="AF176" s="156">
        <v>931181</v>
      </c>
      <c r="AG176" s="156">
        <v>930236</v>
      </c>
      <c r="AH176" s="156">
        <v>-945</v>
      </c>
      <c r="AI176" s="156">
        <v>970161</v>
      </c>
      <c r="AJ176" s="3"/>
      <c r="AK176" s="4"/>
    </row>
    <row r="177" spans="1:37" ht="12">
      <c r="A177" s="227">
        <v>5</v>
      </c>
      <c r="B177" s="228" t="s">
        <v>377</v>
      </c>
      <c r="C177" s="228">
        <v>44569015201</v>
      </c>
      <c r="D177" s="228" t="s">
        <v>636</v>
      </c>
      <c r="E177" s="228" t="s">
        <v>637</v>
      </c>
      <c r="F177" s="228" t="s">
        <v>570</v>
      </c>
      <c r="G177" s="228" t="s">
        <v>570</v>
      </c>
      <c r="H177" s="228" t="s">
        <v>570</v>
      </c>
      <c r="I177" s="228" t="s">
        <v>570</v>
      </c>
      <c r="J177" s="229">
        <v>44804</v>
      </c>
      <c r="K177" s="156">
        <v>1690095</v>
      </c>
      <c r="L177" s="156">
        <v>1690972</v>
      </c>
      <c r="M177" s="156">
        <v>1630216</v>
      </c>
      <c r="N177" s="156">
        <v>876.83</v>
      </c>
      <c r="O177" s="156">
        <v>0</v>
      </c>
      <c r="P177" s="156">
        <v>1602812</v>
      </c>
      <c r="Q177" s="156">
        <v>0</v>
      </c>
      <c r="R177" s="156">
        <v>0</v>
      </c>
      <c r="S177" s="156">
        <v>0</v>
      </c>
      <c r="T177" s="156">
        <v>0</v>
      </c>
      <c r="U177" s="156">
        <v>0</v>
      </c>
      <c r="V177" s="156">
        <v>0</v>
      </c>
      <c r="W177" s="156">
        <v>0</v>
      </c>
      <c r="X177" s="156">
        <v>0</v>
      </c>
      <c r="Y177" s="156">
        <v>0</v>
      </c>
      <c r="Z177" s="156">
        <v>0</v>
      </c>
      <c r="AA177" s="156">
        <v>0</v>
      </c>
      <c r="AB177" s="156">
        <v>0</v>
      </c>
      <c r="AC177" s="156">
        <v>0</v>
      </c>
      <c r="AD177" s="156">
        <v>0</v>
      </c>
      <c r="AE177" s="156">
        <v>0</v>
      </c>
      <c r="AF177" s="156">
        <v>1630216</v>
      </c>
      <c r="AG177" s="156">
        <v>1602812</v>
      </c>
      <c r="AH177" s="156">
        <v>-27404</v>
      </c>
      <c r="AI177" s="156">
        <v>2378839</v>
      </c>
      <c r="AJ177" s="3"/>
      <c r="AK177" s="4"/>
    </row>
    <row r="178" spans="1:37" ht="24">
      <c r="A178" s="227">
        <v>5</v>
      </c>
      <c r="B178" s="228" t="s">
        <v>768</v>
      </c>
      <c r="C178" s="228">
        <v>43759625201</v>
      </c>
      <c r="D178" s="228" t="s">
        <v>769</v>
      </c>
      <c r="E178" s="228" t="s">
        <v>770</v>
      </c>
      <c r="F178" s="228" t="s">
        <v>570</v>
      </c>
      <c r="G178" s="228" t="s">
        <v>570</v>
      </c>
      <c r="H178" s="228" t="s">
        <v>570</v>
      </c>
      <c r="I178" s="228" t="s">
        <v>570</v>
      </c>
      <c r="J178" s="229">
        <v>44860</v>
      </c>
      <c r="K178" s="156">
        <v>1068776</v>
      </c>
      <c r="L178" s="156">
        <v>1068776</v>
      </c>
      <c r="M178" s="156">
        <v>1003835</v>
      </c>
      <c r="N178" s="156">
        <v>0</v>
      </c>
      <c r="O178" s="156">
        <v>0</v>
      </c>
      <c r="P178" s="156">
        <v>1003807</v>
      </c>
      <c r="Q178" s="156">
        <v>0</v>
      </c>
      <c r="R178" s="156">
        <v>0</v>
      </c>
      <c r="S178" s="156">
        <v>0</v>
      </c>
      <c r="T178" s="156">
        <v>0</v>
      </c>
      <c r="U178" s="156">
        <v>0</v>
      </c>
      <c r="V178" s="156">
        <v>0</v>
      </c>
      <c r="W178" s="156">
        <v>0</v>
      </c>
      <c r="X178" s="156">
        <v>0</v>
      </c>
      <c r="Y178" s="156">
        <v>0</v>
      </c>
      <c r="Z178" s="156">
        <v>0</v>
      </c>
      <c r="AA178" s="156">
        <v>0</v>
      </c>
      <c r="AB178" s="156">
        <v>0</v>
      </c>
      <c r="AC178" s="156">
        <v>0</v>
      </c>
      <c r="AD178" s="156">
        <v>0</v>
      </c>
      <c r="AE178" s="156">
        <v>0</v>
      </c>
      <c r="AF178" s="156">
        <v>1003835</v>
      </c>
      <c r="AG178" s="156">
        <v>1003807</v>
      </c>
      <c r="AH178" s="156">
        <v>-28</v>
      </c>
      <c r="AI178" s="156">
        <v>1065459</v>
      </c>
      <c r="AJ178" s="3"/>
      <c r="AK178" s="4"/>
    </row>
    <row r="179" spans="1:37" ht="12">
      <c r="A179" s="227">
        <v>5</v>
      </c>
      <c r="B179" s="228" t="s">
        <v>530</v>
      </c>
      <c r="C179" s="228">
        <v>44316615201</v>
      </c>
      <c r="D179" s="228" t="s">
        <v>626</v>
      </c>
      <c r="E179" s="228" t="s">
        <v>627</v>
      </c>
      <c r="F179" s="228" t="s">
        <v>570</v>
      </c>
      <c r="G179" s="228" t="s">
        <v>570</v>
      </c>
      <c r="H179" s="228" t="s">
        <v>570</v>
      </c>
      <c r="I179" s="228" t="s">
        <v>570</v>
      </c>
      <c r="J179" s="229">
        <v>44860</v>
      </c>
      <c r="K179" s="156">
        <v>3891608</v>
      </c>
      <c r="L179" s="156">
        <v>3851608</v>
      </c>
      <c r="M179" s="156">
        <v>3861679</v>
      </c>
      <c r="N179" s="156">
        <v>-40000</v>
      </c>
      <c r="O179" s="156">
        <v>0</v>
      </c>
      <c r="P179" s="156">
        <v>3868346</v>
      </c>
      <c r="Q179" s="156">
        <v>0</v>
      </c>
      <c r="R179" s="156">
        <v>0</v>
      </c>
      <c r="S179" s="156">
        <v>0</v>
      </c>
      <c r="T179" s="156">
        <v>0</v>
      </c>
      <c r="U179" s="156">
        <v>0</v>
      </c>
      <c r="V179" s="156">
        <v>0</v>
      </c>
      <c r="W179" s="156">
        <v>0</v>
      </c>
      <c r="X179" s="156">
        <v>0</v>
      </c>
      <c r="Y179" s="156">
        <v>0</v>
      </c>
      <c r="Z179" s="156">
        <v>0</v>
      </c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3861679</v>
      </c>
      <c r="AG179" s="156">
        <v>3868346</v>
      </c>
      <c r="AH179" s="156">
        <v>6667</v>
      </c>
      <c r="AI179" s="156">
        <v>5132265</v>
      </c>
      <c r="AJ179" s="3"/>
      <c r="AK179" s="4"/>
    </row>
    <row r="180" spans="1:37" ht="12">
      <c r="A180" s="227">
        <v>6</v>
      </c>
      <c r="B180" s="228" t="s">
        <v>379</v>
      </c>
      <c r="C180" s="228">
        <v>43652515201</v>
      </c>
      <c r="D180" s="228" t="s">
        <v>620</v>
      </c>
      <c r="E180" s="228" t="s">
        <v>621</v>
      </c>
      <c r="F180" s="228" t="s">
        <v>570</v>
      </c>
      <c r="G180" s="228" t="s">
        <v>570</v>
      </c>
      <c r="H180" s="228" t="s">
        <v>570</v>
      </c>
      <c r="I180" s="228" t="s">
        <v>570</v>
      </c>
      <c r="J180" s="229">
        <v>44154</v>
      </c>
      <c r="K180" s="156">
        <v>10780329</v>
      </c>
      <c r="L180" s="156">
        <v>10840590</v>
      </c>
      <c r="M180" s="156">
        <v>11164804</v>
      </c>
      <c r="N180" s="156">
        <v>60261.3</v>
      </c>
      <c r="O180" s="156">
        <v>0</v>
      </c>
      <c r="P180" s="156">
        <v>11250033</v>
      </c>
      <c r="Q180" s="156">
        <v>0</v>
      </c>
      <c r="R180" s="156">
        <v>0</v>
      </c>
      <c r="S180" s="156">
        <v>0</v>
      </c>
      <c r="T180" s="156">
        <v>0</v>
      </c>
      <c r="U180" s="156">
        <v>0</v>
      </c>
      <c r="V180" s="156">
        <v>0</v>
      </c>
      <c r="W180" s="156">
        <v>0</v>
      </c>
      <c r="X180" s="156">
        <v>0</v>
      </c>
      <c r="Y180" s="156">
        <v>0</v>
      </c>
      <c r="Z180" s="156">
        <v>0</v>
      </c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11164804</v>
      </c>
      <c r="AG180" s="156">
        <v>11250033</v>
      </c>
      <c r="AH180" s="156">
        <v>85230</v>
      </c>
      <c r="AI180" s="156">
        <v>11006398</v>
      </c>
      <c r="AJ180" s="3" t="s">
        <v>706</v>
      </c>
      <c r="AK180" s="4" t="s">
        <v>707</v>
      </c>
    </row>
    <row r="181" spans="1:37" ht="12">
      <c r="A181" s="227">
        <v>6</v>
      </c>
      <c r="B181" s="228" t="s">
        <v>381</v>
      </c>
      <c r="C181" s="228">
        <v>44196015201</v>
      </c>
      <c r="D181" s="228" t="s">
        <v>771</v>
      </c>
      <c r="E181" s="228" t="s">
        <v>772</v>
      </c>
      <c r="F181" s="228" t="s">
        <v>570</v>
      </c>
      <c r="G181" s="228" t="s">
        <v>570</v>
      </c>
      <c r="H181" s="228" t="s">
        <v>570</v>
      </c>
      <c r="I181" s="228" t="s">
        <v>570</v>
      </c>
      <c r="J181" s="229">
        <v>44588</v>
      </c>
      <c r="K181" s="156">
        <v>2813265</v>
      </c>
      <c r="L181" s="156">
        <v>2921577</v>
      </c>
      <c r="M181" s="156">
        <v>2938675</v>
      </c>
      <c r="N181" s="156">
        <v>108311.92</v>
      </c>
      <c r="O181" s="156">
        <v>0</v>
      </c>
      <c r="P181" s="156">
        <v>2938740</v>
      </c>
      <c r="Q181" s="156">
        <v>0</v>
      </c>
      <c r="R181" s="156">
        <v>0</v>
      </c>
      <c r="S181" s="156">
        <v>0</v>
      </c>
      <c r="T181" s="156">
        <v>0</v>
      </c>
      <c r="U181" s="156">
        <v>0</v>
      </c>
      <c r="V181" s="156">
        <v>0</v>
      </c>
      <c r="W181" s="156">
        <v>0</v>
      </c>
      <c r="X181" s="156">
        <v>0</v>
      </c>
      <c r="Y181" s="156">
        <v>0</v>
      </c>
      <c r="Z181" s="156">
        <v>0</v>
      </c>
      <c r="AA181" s="156">
        <v>0</v>
      </c>
      <c r="AB181" s="156">
        <v>0</v>
      </c>
      <c r="AC181" s="156">
        <v>0</v>
      </c>
      <c r="AD181" s="156">
        <v>0</v>
      </c>
      <c r="AE181" s="156">
        <v>0</v>
      </c>
      <c r="AF181" s="156">
        <v>2938675</v>
      </c>
      <c r="AG181" s="156">
        <v>2938740</v>
      </c>
      <c r="AH181" s="156">
        <v>65</v>
      </c>
      <c r="AI181" s="156">
        <v>3044683</v>
      </c>
      <c r="AJ181" s="3"/>
      <c r="AK181" s="4"/>
    </row>
    <row r="182" spans="1:37" ht="12">
      <c r="A182" s="227">
        <v>6</v>
      </c>
      <c r="B182" s="228" t="s">
        <v>773</v>
      </c>
      <c r="C182" s="228">
        <v>44480525201</v>
      </c>
      <c r="D182" s="228" t="s">
        <v>716</v>
      </c>
      <c r="E182" s="228" t="s">
        <v>717</v>
      </c>
      <c r="F182" s="228" t="s">
        <v>570</v>
      </c>
      <c r="G182" s="228" t="s">
        <v>570</v>
      </c>
      <c r="H182" s="228" t="s">
        <v>570</v>
      </c>
      <c r="I182" s="228" t="s">
        <v>570</v>
      </c>
      <c r="J182" s="229">
        <v>44770</v>
      </c>
      <c r="K182" s="156">
        <v>797552</v>
      </c>
      <c r="L182" s="156">
        <v>797552</v>
      </c>
      <c r="M182" s="156">
        <v>706126</v>
      </c>
      <c r="N182" s="156">
        <v>0</v>
      </c>
      <c r="O182" s="156">
        <v>0</v>
      </c>
      <c r="P182" s="156">
        <v>706126</v>
      </c>
      <c r="Q182" s="156">
        <v>0</v>
      </c>
      <c r="R182" s="156">
        <v>0</v>
      </c>
      <c r="S182" s="156">
        <v>0</v>
      </c>
      <c r="T182" s="156">
        <v>0</v>
      </c>
      <c r="U182" s="156">
        <v>0</v>
      </c>
      <c r="V182" s="156">
        <v>0</v>
      </c>
      <c r="W182" s="156">
        <v>0</v>
      </c>
      <c r="X182" s="156">
        <v>0</v>
      </c>
      <c r="Y182" s="156">
        <v>0</v>
      </c>
      <c r="Z182" s="156">
        <v>0</v>
      </c>
      <c r="AA182" s="156">
        <v>0</v>
      </c>
      <c r="AB182" s="156">
        <v>0</v>
      </c>
      <c r="AC182" s="156">
        <v>0</v>
      </c>
      <c r="AD182" s="156">
        <v>0</v>
      </c>
      <c r="AE182" s="156">
        <v>0</v>
      </c>
      <c r="AF182" s="156">
        <v>706126</v>
      </c>
      <c r="AG182" s="156">
        <v>706126</v>
      </c>
      <c r="AH182" s="156">
        <v>0</v>
      </c>
      <c r="AI182" s="156">
        <v>1509364</v>
      </c>
      <c r="AJ182" s="3"/>
      <c r="AK182" s="4"/>
    </row>
    <row r="183" spans="1:37" ht="12">
      <c r="A183" s="227">
        <v>6</v>
      </c>
      <c r="B183" s="228" t="s">
        <v>383</v>
      </c>
      <c r="C183" s="228">
        <v>44445015201</v>
      </c>
      <c r="D183" s="228" t="s">
        <v>774</v>
      </c>
      <c r="E183" s="228" t="s">
        <v>775</v>
      </c>
      <c r="F183" s="228" t="s">
        <v>570</v>
      </c>
      <c r="G183" s="228" t="s">
        <v>570</v>
      </c>
      <c r="H183" s="228" t="s">
        <v>570</v>
      </c>
      <c r="I183" s="228" t="s">
        <v>570</v>
      </c>
      <c r="J183" s="229">
        <v>44707</v>
      </c>
      <c r="K183" s="156">
        <v>2697327</v>
      </c>
      <c r="L183" s="156">
        <v>2771657</v>
      </c>
      <c r="M183" s="156">
        <v>2731695</v>
      </c>
      <c r="N183" s="156">
        <v>74329.48</v>
      </c>
      <c r="O183" s="156">
        <v>180000</v>
      </c>
      <c r="P183" s="156">
        <v>2718704</v>
      </c>
      <c r="Q183" s="156">
        <v>0</v>
      </c>
      <c r="R183" s="156">
        <v>0</v>
      </c>
      <c r="S183" s="156">
        <v>0</v>
      </c>
      <c r="T183" s="156">
        <v>0</v>
      </c>
      <c r="U183" s="156">
        <v>0</v>
      </c>
      <c r="V183" s="156">
        <v>0</v>
      </c>
      <c r="W183" s="156">
        <v>0</v>
      </c>
      <c r="X183" s="156">
        <v>180000</v>
      </c>
      <c r="Y183" s="156">
        <v>0</v>
      </c>
      <c r="Z183" s="156">
        <v>0</v>
      </c>
      <c r="AA183" s="156">
        <v>0</v>
      </c>
      <c r="AB183" s="156">
        <v>0</v>
      </c>
      <c r="AC183" s="156">
        <v>0</v>
      </c>
      <c r="AD183" s="156">
        <v>180000</v>
      </c>
      <c r="AE183" s="156">
        <v>180000</v>
      </c>
      <c r="AF183" s="156">
        <v>2911695</v>
      </c>
      <c r="AG183" s="156">
        <v>2718704</v>
      </c>
      <c r="AH183" s="156">
        <v>-192991</v>
      </c>
      <c r="AI183" s="156">
        <v>2883318</v>
      </c>
      <c r="AJ183" s="3" t="s">
        <v>706</v>
      </c>
      <c r="AK183" s="4" t="s">
        <v>707</v>
      </c>
    </row>
    <row r="184" spans="1:37" ht="12">
      <c r="A184" s="227">
        <v>6</v>
      </c>
      <c r="B184" s="228" t="s">
        <v>567</v>
      </c>
      <c r="C184" s="228">
        <v>44196815201</v>
      </c>
      <c r="D184" s="228" t="s">
        <v>776</v>
      </c>
      <c r="E184" s="228" t="s">
        <v>777</v>
      </c>
      <c r="F184" s="228" t="s">
        <v>570</v>
      </c>
      <c r="G184" s="228" t="s">
        <v>570</v>
      </c>
      <c r="H184" s="228" t="s">
        <v>570</v>
      </c>
      <c r="I184" s="228" t="s">
        <v>570</v>
      </c>
      <c r="J184" s="229">
        <v>44434</v>
      </c>
      <c r="K184" s="156">
        <v>757063</v>
      </c>
      <c r="L184" s="156">
        <v>757063</v>
      </c>
      <c r="M184" s="156">
        <v>654819</v>
      </c>
      <c r="N184" s="156">
        <v>0</v>
      </c>
      <c r="O184" s="156">
        <v>0</v>
      </c>
      <c r="P184" s="156">
        <v>654819</v>
      </c>
      <c r="Q184" s="156">
        <v>0</v>
      </c>
      <c r="R184" s="156">
        <v>0</v>
      </c>
      <c r="S184" s="156">
        <v>0</v>
      </c>
      <c r="T184" s="156">
        <v>0</v>
      </c>
      <c r="U184" s="156">
        <v>0</v>
      </c>
      <c r="V184" s="156">
        <v>0</v>
      </c>
      <c r="W184" s="156">
        <v>0</v>
      </c>
      <c r="X184" s="156">
        <v>0</v>
      </c>
      <c r="Y184" s="156">
        <v>0</v>
      </c>
      <c r="Z184" s="156">
        <v>0</v>
      </c>
      <c r="AA184" s="156">
        <v>0</v>
      </c>
      <c r="AB184" s="156">
        <v>0</v>
      </c>
      <c r="AC184" s="156">
        <v>0</v>
      </c>
      <c r="AD184" s="156">
        <v>0</v>
      </c>
      <c r="AE184" s="156">
        <v>0</v>
      </c>
      <c r="AF184" s="156">
        <v>654819</v>
      </c>
      <c r="AG184" s="156">
        <v>654819</v>
      </c>
      <c r="AH184" s="156">
        <v>0</v>
      </c>
      <c r="AI184" s="156">
        <v>1042436</v>
      </c>
      <c r="AJ184" s="3"/>
      <c r="AK184" s="4"/>
    </row>
    <row r="185" spans="1:37" ht="12">
      <c r="A185" s="227">
        <v>6</v>
      </c>
      <c r="B185" s="228" t="s">
        <v>532</v>
      </c>
      <c r="C185" s="228">
        <v>44479915201</v>
      </c>
      <c r="D185" s="228" t="s">
        <v>778</v>
      </c>
      <c r="E185" s="228" t="s">
        <v>779</v>
      </c>
      <c r="F185" s="228" t="s">
        <v>570</v>
      </c>
      <c r="G185" s="228" t="s">
        <v>570</v>
      </c>
      <c r="H185" s="228" t="s">
        <v>570</v>
      </c>
      <c r="I185" s="228" t="s">
        <v>570</v>
      </c>
      <c r="J185" s="229">
        <v>44840</v>
      </c>
      <c r="K185" s="156">
        <v>779455</v>
      </c>
      <c r="L185" s="156">
        <v>779455</v>
      </c>
      <c r="M185" s="156">
        <v>733765</v>
      </c>
      <c r="N185" s="156">
        <v>0</v>
      </c>
      <c r="O185" s="156">
        <v>0</v>
      </c>
      <c r="P185" s="156">
        <v>733765</v>
      </c>
      <c r="Q185" s="156">
        <v>0</v>
      </c>
      <c r="R185" s="156">
        <v>0</v>
      </c>
      <c r="S185" s="156">
        <v>0</v>
      </c>
      <c r="T185" s="156">
        <v>0</v>
      </c>
      <c r="U185" s="156">
        <v>0</v>
      </c>
      <c r="V185" s="156">
        <v>0</v>
      </c>
      <c r="W185" s="156">
        <v>0</v>
      </c>
      <c r="X185" s="156">
        <v>0</v>
      </c>
      <c r="Y185" s="156">
        <v>0</v>
      </c>
      <c r="Z185" s="156">
        <v>0</v>
      </c>
      <c r="AA185" s="156">
        <v>0</v>
      </c>
      <c r="AB185" s="156">
        <v>0</v>
      </c>
      <c r="AC185" s="156">
        <v>0</v>
      </c>
      <c r="AD185" s="156">
        <v>0</v>
      </c>
      <c r="AE185" s="156">
        <v>0</v>
      </c>
      <c r="AF185" s="156">
        <v>733765</v>
      </c>
      <c r="AG185" s="156">
        <v>733765</v>
      </c>
      <c r="AH185" s="156">
        <v>0</v>
      </c>
      <c r="AI185" s="156">
        <v>612148</v>
      </c>
      <c r="AJ185" s="3"/>
      <c r="AK185" s="4"/>
    </row>
    <row r="186" spans="1:37" ht="12">
      <c r="A186" s="227">
        <v>6</v>
      </c>
      <c r="B186" s="228" t="s">
        <v>533</v>
      </c>
      <c r="C186" s="228">
        <v>44196515201</v>
      </c>
      <c r="D186" s="228" t="s">
        <v>620</v>
      </c>
      <c r="E186" s="228" t="s">
        <v>621</v>
      </c>
      <c r="F186" s="228" t="s">
        <v>570</v>
      </c>
      <c r="G186" s="228" t="s">
        <v>570</v>
      </c>
      <c r="H186" s="228" t="s">
        <v>570</v>
      </c>
      <c r="I186" s="228" t="s">
        <v>570</v>
      </c>
      <c r="J186" s="229">
        <v>44882</v>
      </c>
      <c r="K186" s="156">
        <v>1446162</v>
      </c>
      <c r="L186" s="156">
        <v>1446162</v>
      </c>
      <c r="M186" s="156">
        <v>1381923</v>
      </c>
      <c r="N186" s="156">
        <v>0</v>
      </c>
      <c r="O186" s="156">
        <v>0</v>
      </c>
      <c r="P186" s="156">
        <v>1381923</v>
      </c>
      <c r="Q186" s="156">
        <v>0</v>
      </c>
      <c r="R186" s="156">
        <v>0</v>
      </c>
      <c r="S186" s="156">
        <v>0</v>
      </c>
      <c r="T186" s="156">
        <v>0</v>
      </c>
      <c r="U186" s="156">
        <v>0</v>
      </c>
      <c r="V186" s="156">
        <v>0</v>
      </c>
      <c r="W186" s="156">
        <v>0</v>
      </c>
      <c r="X186" s="156">
        <v>0</v>
      </c>
      <c r="Y186" s="156">
        <v>0</v>
      </c>
      <c r="Z186" s="156">
        <v>0</v>
      </c>
      <c r="AA186" s="156">
        <v>0</v>
      </c>
      <c r="AB186" s="156">
        <v>0</v>
      </c>
      <c r="AC186" s="156">
        <v>0</v>
      </c>
      <c r="AD186" s="156">
        <v>0</v>
      </c>
      <c r="AE186" s="156">
        <v>0</v>
      </c>
      <c r="AF186" s="156">
        <v>1381923</v>
      </c>
      <c r="AG186" s="156">
        <v>1381923</v>
      </c>
      <c r="AH186" s="156">
        <v>0</v>
      </c>
      <c r="AI186" s="156">
        <v>2588373</v>
      </c>
      <c r="AJ186" s="3"/>
      <c r="AK186" s="4"/>
    </row>
    <row r="187" spans="1:37" ht="12">
      <c r="A187" s="227">
        <v>6</v>
      </c>
      <c r="B187" s="228" t="s">
        <v>385</v>
      </c>
      <c r="C187" s="228">
        <v>44182715201</v>
      </c>
      <c r="D187" s="228" t="s">
        <v>720</v>
      </c>
      <c r="E187" s="228" t="s">
        <v>721</v>
      </c>
      <c r="F187" s="228" t="s">
        <v>570</v>
      </c>
      <c r="G187" s="228" t="s">
        <v>570</v>
      </c>
      <c r="H187" s="228" t="s">
        <v>570</v>
      </c>
      <c r="I187" s="228" t="s">
        <v>570</v>
      </c>
      <c r="J187" s="229">
        <v>44286</v>
      </c>
      <c r="K187" s="156">
        <v>5245136</v>
      </c>
      <c r="L187" s="156">
        <v>5346913</v>
      </c>
      <c r="M187" s="156">
        <v>5060388</v>
      </c>
      <c r="N187" s="156">
        <v>101776.46</v>
      </c>
      <c r="O187" s="156">
        <v>0</v>
      </c>
      <c r="P187" s="156">
        <v>5419442</v>
      </c>
      <c r="Q187" s="156">
        <v>0</v>
      </c>
      <c r="R187" s="156">
        <v>0</v>
      </c>
      <c r="S187" s="156">
        <v>0</v>
      </c>
      <c r="T187" s="156">
        <v>0</v>
      </c>
      <c r="U187" s="156">
        <v>0</v>
      </c>
      <c r="V187" s="156">
        <v>0</v>
      </c>
      <c r="W187" s="156">
        <v>0</v>
      </c>
      <c r="X187" s="156">
        <v>0</v>
      </c>
      <c r="Y187" s="156">
        <v>0</v>
      </c>
      <c r="Z187" s="156">
        <v>0</v>
      </c>
      <c r="AA187" s="156">
        <v>0</v>
      </c>
      <c r="AB187" s="156">
        <v>0</v>
      </c>
      <c r="AC187" s="156">
        <v>0</v>
      </c>
      <c r="AD187" s="156">
        <v>0</v>
      </c>
      <c r="AE187" s="156">
        <v>0</v>
      </c>
      <c r="AF187" s="156">
        <v>5060388</v>
      </c>
      <c r="AG187" s="156">
        <v>5419442</v>
      </c>
      <c r="AH187" s="156">
        <v>359054</v>
      </c>
      <c r="AI187" s="156">
        <v>5969737</v>
      </c>
      <c r="AJ187" s="3" t="s">
        <v>780</v>
      </c>
      <c r="AK187" s="4" t="s">
        <v>781</v>
      </c>
    </row>
    <row r="188" spans="1:37" ht="12">
      <c r="A188" s="227">
        <v>6</v>
      </c>
      <c r="B188" s="228" t="s">
        <v>387</v>
      </c>
      <c r="C188" s="228">
        <v>43326435201</v>
      </c>
      <c r="D188" s="228" t="s">
        <v>709</v>
      </c>
      <c r="E188" s="228" t="s">
        <v>710</v>
      </c>
      <c r="F188" s="228" t="s">
        <v>570</v>
      </c>
      <c r="G188" s="228" t="s">
        <v>570</v>
      </c>
      <c r="H188" s="228" t="s">
        <v>570</v>
      </c>
      <c r="I188" s="228" t="s">
        <v>570</v>
      </c>
      <c r="J188" s="229">
        <v>44069</v>
      </c>
      <c r="K188" s="156">
        <v>4604161</v>
      </c>
      <c r="L188" s="156">
        <v>4652806</v>
      </c>
      <c r="M188" s="156">
        <v>4445340</v>
      </c>
      <c r="N188" s="156">
        <v>48645.61</v>
      </c>
      <c r="O188" s="156">
        <v>399999</v>
      </c>
      <c r="P188" s="156">
        <v>4484965</v>
      </c>
      <c r="Q188" s="156">
        <v>0</v>
      </c>
      <c r="R188" s="156">
        <v>0</v>
      </c>
      <c r="S188" s="156">
        <v>0</v>
      </c>
      <c r="T188" s="156">
        <v>0</v>
      </c>
      <c r="U188" s="156">
        <v>0</v>
      </c>
      <c r="V188" s="156">
        <v>-1</v>
      </c>
      <c r="W188" s="156">
        <v>-1</v>
      </c>
      <c r="X188" s="156">
        <v>400000</v>
      </c>
      <c r="Y188" s="156">
        <v>0</v>
      </c>
      <c r="Z188" s="156">
        <v>0</v>
      </c>
      <c r="AA188" s="156">
        <v>0</v>
      </c>
      <c r="AB188" s="156">
        <v>0</v>
      </c>
      <c r="AC188" s="156">
        <v>0</v>
      </c>
      <c r="AD188" s="156">
        <v>400000</v>
      </c>
      <c r="AE188" s="156">
        <v>399999</v>
      </c>
      <c r="AF188" s="156">
        <v>4845339</v>
      </c>
      <c r="AG188" s="156">
        <v>4484965</v>
      </c>
      <c r="AH188" s="156">
        <v>-360374</v>
      </c>
      <c r="AI188" s="156">
        <v>4947289</v>
      </c>
      <c r="AJ188" s="3" t="s">
        <v>782</v>
      </c>
      <c r="AK188" s="4" t="s">
        <v>783</v>
      </c>
    </row>
    <row r="189" spans="1:37" ht="24">
      <c r="A189" s="227">
        <v>6</v>
      </c>
      <c r="B189" s="228" t="s">
        <v>389</v>
      </c>
      <c r="C189" s="228">
        <v>42325125201</v>
      </c>
      <c r="D189" s="228" t="s">
        <v>784</v>
      </c>
      <c r="E189" s="228" t="s">
        <v>785</v>
      </c>
      <c r="F189" s="228" t="s">
        <v>570</v>
      </c>
      <c r="G189" s="228" t="s">
        <v>570</v>
      </c>
      <c r="H189" s="228" t="s">
        <v>570</v>
      </c>
      <c r="I189" s="228" t="s">
        <v>570</v>
      </c>
      <c r="J189" s="229">
        <v>44405</v>
      </c>
      <c r="K189" s="156">
        <v>42480180</v>
      </c>
      <c r="L189" s="156">
        <v>43009539</v>
      </c>
      <c r="M189" s="156">
        <v>42865939</v>
      </c>
      <c r="N189" s="156">
        <v>529358.98</v>
      </c>
      <c r="O189" s="156">
        <v>4169010</v>
      </c>
      <c r="P189" s="156">
        <v>44171731</v>
      </c>
      <c r="Q189" s="156">
        <v>0</v>
      </c>
      <c r="R189" s="156">
        <v>0</v>
      </c>
      <c r="S189" s="156">
        <v>0</v>
      </c>
      <c r="T189" s="156">
        <v>0</v>
      </c>
      <c r="U189" s="156">
        <v>0</v>
      </c>
      <c r="V189" s="156">
        <v>0</v>
      </c>
      <c r="W189" s="156">
        <v>0</v>
      </c>
      <c r="X189" s="156">
        <v>3000000</v>
      </c>
      <c r="Y189" s="156">
        <v>0</v>
      </c>
      <c r="Z189" s="156">
        <v>0</v>
      </c>
      <c r="AA189" s="156">
        <v>0</v>
      </c>
      <c r="AB189" s="156">
        <v>1169010</v>
      </c>
      <c r="AC189" s="156">
        <v>0</v>
      </c>
      <c r="AD189" s="156">
        <v>4169010</v>
      </c>
      <c r="AE189" s="156">
        <v>4169010</v>
      </c>
      <c r="AF189" s="156">
        <v>47034949</v>
      </c>
      <c r="AG189" s="156">
        <v>44171731</v>
      </c>
      <c r="AH189" s="156">
        <v>-2863217</v>
      </c>
      <c r="AI189" s="156">
        <v>49760527</v>
      </c>
      <c r="AJ189" s="3" t="s">
        <v>706</v>
      </c>
      <c r="AK189" s="4" t="s">
        <v>707</v>
      </c>
    </row>
    <row r="190" spans="1:37" ht="12">
      <c r="A190" s="227">
        <v>6</v>
      </c>
      <c r="B190" s="228" t="s">
        <v>391</v>
      </c>
      <c r="C190" s="228">
        <v>43998615201</v>
      </c>
      <c r="D190" s="228" t="s">
        <v>737</v>
      </c>
      <c r="E190" s="228" t="s">
        <v>738</v>
      </c>
      <c r="F190" s="228" t="s">
        <v>570</v>
      </c>
      <c r="G190" s="228" t="s">
        <v>570</v>
      </c>
      <c r="H190" s="228" t="s">
        <v>570</v>
      </c>
      <c r="I190" s="228" t="s">
        <v>570</v>
      </c>
      <c r="J190" s="229">
        <v>44650</v>
      </c>
      <c r="K190" s="156">
        <v>2569128</v>
      </c>
      <c r="L190" s="156">
        <v>2717271</v>
      </c>
      <c r="M190" s="156">
        <v>2543862</v>
      </c>
      <c r="N190" s="156">
        <v>148143.16</v>
      </c>
      <c r="O190" s="156">
        <v>120000</v>
      </c>
      <c r="P190" s="156">
        <v>2540376</v>
      </c>
      <c r="Q190" s="156">
        <v>0</v>
      </c>
      <c r="R190" s="156">
        <v>0</v>
      </c>
      <c r="S190" s="156">
        <v>0</v>
      </c>
      <c r="T190" s="156">
        <v>0</v>
      </c>
      <c r="U190" s="156">
        <v>0</v>
      </c>
      <c r="V190" s="156">
        <v>0</v>
      </c>
      <c r="W190" s="156">
        <v>0</v>
      </c>
      <c r="X190" s="156">
        <v>120000</v>
      </c>
      <c r="Y190" s="156">
        <v>0</v>
      </c>
      <c r="Z190" s="156">
        <v>0</v>
      </c>
      <c r="AA190" s="156">
        <v>0</v>
      </c>
      <c r="AB190" s="156">
        <v>0</v>
      </c>
      <c r="AC190" s="156">
        <v>0</v>
      </c>
      <c r="AD190" s="156">
        <v>120000</v>
      </c>
      <c r="AE190" s="156">
        <v>120000</v>
      </c>
      <c r="AF190" s="156">
        <v>2663862</v>
      </c>
      <c r="AG190" s="156">
        <v>2540376</v>
      </c>
      <c r="AH190" s="156">
        <v>-123486</v>
      </c>
      <c r="AI190" s="156">
        <v>2452592</v>
      </c>
      <c r="AJ190" s="3" t="s">
        <v>706</v>
      </c>
      <c r="AK190" s="4" t="s">
        <v>707</v>
      </c>
    </row>
    <row r="191" spans="1:37" ht="12">
      <c r="A191" s="227">
        <v>6</v>
      </c>
      <c r="B191" s="228" t="s">
        <v>393</v>
      </c>
      <c r="C191" s="228">
        <v>43274845201</v>
      </c>
      <c r="D191" s="228" t="s">
        <v>739</v>
      </c>
      <c r="E191" s="228" t="s">
        <v>740</v>
      </c>
      <c r="F191" s="228" t="s">
        <v>570</v>
      </c>
      <c r="G191" s="228" t="s">
        <v>570</v>
      </c>
      <c r="H191" s="228" t="s">
        <v>570</v>
      </c>
      <c r="I191" s="228" t="s">
        <v>570</v>
      </c>
      <c r="J191" s="229">
        <v>44650</v>
      </c>
      <c r="K191" s="156">
        <v>2455465</v>
      </c>
      <c r="L191" s="156">
        <v>2510141</v>
      </c>
      <c r="M191" s="156">
        <v>2443596</v>
      </c>
      <c r="N191" s="156">
        <v>54676.34</v>
      </c>
      <c r="O191" s="156">
        <v>72000</v>
      </c>
      <c r="P191" s="156">
        <v>2440177</v>
      </c>
      <c r="Q191" s="156">
        <v>0</v>
      </c>
      <c r="R191" s="156">
        <v>0</v>
      </c>
      <c r="S191" s="156">
        <v>0</v>
      </c>
      <c r="T191" s="156">
        <v>0</v>
      </c>
      <c r="U191" s="156">
        <v>0</v>
      </c>
      <c r="V191" s="156">
        <v>0</v>
      </c>
      <c r="W191" s="156">
        <v>0</v>
      </c>
      <c r="X191" s="156">
        <v>72000</v>
      </c>
      <c r="Y191" s="156">
        <v>0</v>
      </c>
      <c r="Z191" s="156">
        <v>0</v>
      </c>
      <c r="AA191" s="156">
        <v>0</v>
      </c>
      <c r="AB191" s="156">
        <v>0</v>
      </c>
      <c r="AC191" s="156">
        <v>0</v>
      </c>
      <c r="AD191" s="156">
        <v>72000</v>
      </c>
      <c r="AE191" s="156">
        <v>72000</v>
      </c>
      <c r="AF191" s="156">
        <v>2515596</v>
      </c>
      <c r="AG191" s="156">
        <v>2440177</v>
      </c>
      <c r="AH191" s="156">
        <v>-75419</v>
      </c>
      <c r="AI191" s="156">
        <v>2281095</v>
      </c>
      <c r="AJ191" s="3" t="s">
        <v>786</v>
      </c>
      <c r="AK191" s="4" t="s">
        <v>787</v>
      </c>
    </row>
    <row r="192" spans="1:37" ht="12">
      <c r="A192" s="227">
        <v>6</v>
      </c>
      <c r="B192" s="228" t="s">
        <v>395</v>
      </c>
      <c r="C192" s="228">
        <v>43998115201</v>
      </c>
      <c r="D192" s="228" t="s">
        <v>737</v>
      </c>
      <c r="E192" s="228" t="s">
        <v>738</v>
      </c>
      <c r="F192" s="228" t="s">
        <v>570</v>
      </c>
      <c r="G192" s="228" t="s">
        <v>570</v>
      </c>
      <c r="H192" s="228" t="s">
        <v>570</v>
      </c>
      <c r="I192" s="228" t="s">
        <v>570</v>
      </c>
      <c r="J192" s="229">
        <v>44496</v>
      </c>
      <c r="K192" s="156">
        <v>4166383</v>
      </c>
      <c r="L192" s="156">
        <v>4219775</v>
      </c>
      <c r="M192" s="156">
        <v>4110877</v>
      </c>
      <c r="N192" s="156">
        <v>53391.64</v>
      </c>
      <c r="O192" s="156">
        <v>0</v>
      </c>
      <c r="P192" s="156">
        <v>4270005</v>
      </c>
      <c r="Q192" s="156">
        <v>0</v>
      </c>
      <c r="R192" s="156">
        <v>0</v>
      </c>
      <c r="S192" s="156">
        <v>0</v>
      </c>
      <c r="T192" s="156">
        <v>0</v>
      </c>
      <c r="U192" s="156">
        <v>0</v>
      </c>
      <c r="V192" s="156">
        <v>0</v>
      </c>
      <c r="W192" s="156">
        <v>0</v>
      </c>
      <c r="X192" s="156">
        <v>0</v>
      </c>
      <c r="Y192" s="156">
        <v>0</v>
      </c>
      <c r="Z192" s="156">
        <v>0</v>
      </c>
      <c r="AA192" s="156">
        <v>0</v>
      </c>
      <c r="AB192" s="156">
        <v>0</v>
      </c>
      <c r="AC192" s="156">
        <v>0</v>
      </c>
      <c r="AD192" s="156">
        <v>0</v>
      </c>
      <c r="AE192" s="156">
        <v>0</v>
      </c>
      <c r="AF192" s="156">
        <v>4110877</v>
      </c>
      <c r="AG192" s="156">
        <v>4270005</v>
      </c>
      <c r="AH192" s="156">
        <v>159128</v>
      </c>
      <c r="AI192" s="156">
        <v>4661947</v>
      </c>
      <c r="AJ192" s="3" t="s">
        <v>786</v>
      </c>
      <c r="AK192" s="4" t="s">
        <v>787</v>
      </c>
    </row>
    <row r="193" spans="1:37" ht="12">
      <c r="A193" s="227">
        <v>6</v>
      </c>
      <c r="B193" s="228" t="s">
        <v>397</v>
      </c>
      <c r="C193" s="228">
        <v>42918635201</v>
      </c>
      <c r="D193" s="228" t="s">
        <v>709</v>
      </c>
      <c r="E193" s="228" t="s">
        <v>710</v>
      </c>
      <c r="F193" s="228" t="s">
        <v>570</v>
      </c>
      <c r="G193" s="228" t="s">
        <v>570</v>
      </c>
      <c r="H193" s="228" t="s">
        <v>570</v>
      </c>
      <c r="I193" s="228" t="s">
        <v>570</v>
      </c>
      <c r="J193" s="229">
        <v>44538</v>
      </c>
      <c r="K193" s="156">
        <v>2919079</v>
      </c>
      <c r="L193" s="156">
        <v>2940250</v>
      </c>
      <c r="M193" s="156">
        <v>2881342</v>
      </c>
      <c r="N193" s="156">
        <v>21170.5</v>
      </c>
      <c r="O193" s="156">
        <v>210000</v>
      </c>
      <c r="P193" s="156">
        <v>2944862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56">
        <v>210000</v>
      </c>
      <c r="Y193" s="156">
        <v>0</v>
      </c>
      <c r="Z193" s="156">
        <v>0</v>
      </c>
      <c r="AA193" s="156">
        <v>0</v>
      </c>
      <c r="AB193" s="156">
        <v>0</v>
      </c>
      <c r="AC193" s="156">
        <v>0</v>
      </c>
      <c r="AD193" s="156">
        <v>210000</v>
      </c>
      <c r="AE193" s="156">
        <v>210000</v>
      </c>
      <c r="AF193" s="156">
        <v>3091342</v>
      </c>
      <c r="AG193" s="156">
        <v>2944862</v>
      </c>
      <c r="AH193" s="156">
        <v>-146480</v>
      </c>
      <c r="AI193" s="156">
        <v>3061117</v>
      </c>
      <c r="AJ193" s="3" t="s">
        <v>786</v>
      </c>
      <c r="AK193" s="4" t="s">
        <v>787</v>
      </c>
    </row>
    <row r="194" spans="1:37" ht="24">
      <c r="A194" s="227">
        <v>6</v>
      </c>
      <c r="B194" s="228" t="s">
        <v>535</v>
      </c>
      <c r="C194" s="228">
        <v>43476835201</v>
      </c>
      <c r="D194" s="228" t="s">
        <v>788</v>
      </c>
      <c r="E194" s="228" t="s">
        <v>789</v>
      </c>
      <c r="F194" s="228" t="s">
        <v>570</v>
      </c>
      <c r="G194" s="228" t="s">
        <v>570</v>
      </c>
      <c r="H194" s="228" t="s">
        <v>570</v>
      </c>
      <c r="I194" s="228" t="s">
        <v>570</v>
      </c>
      <c r="J194" s="229">
        <v>44587</v>
      </c>
      <c r="K194" s="156">
        <v>3487287</v>
      </c>
      <c r="L194" s="156">
        <v>3497187</v>
      </c>
      <c r="M194" s="156">
        <v>3509376</v>
      </c>
      <c r="N194" s="156">
        <v>9900</v>
      </c>
      <c r="O194" s="156">
        <v>180000</v>
      </c>
      <c r="P194" s="156">
        <v>3539751</v>
      </c>
      <c r="Q194" s="156">
        <v>0</v>
      </c>
      <c r="R194" s="156">
        <v>0</v>
      </c>
      <c r="S194" s="156">
        <v>0</v>
      </c>
      <c r="T194" s="156">
        <v>0</v>
      </c>
      <c r="U194" s="156">
        <v>0</v>
      </c>
      <c r="V194" s="156">
        <v>0</v>
      </c>
      <c r="W194" s="156">
        <v>0</v>
      </c>
      <c r="X194" s="156">
        <v>180000</v>
      </c>
      <c r="Y194" s="156">
        <v>0</v>
      </c>
      <c r="Z194" s="156">
        <v>0</v>
      </c>
      <c r="AA194" s="156">
        <v>0</v>
      </c>
      <c r="AB194" s="156">
        <v>0</v>
      </c>
      <c r="AC194" s="156">
        <v>0</v>
      </c>
      <c r="AD194" s="156">
        <v>180000</v>
      </c>
      <c r="AE194" s="156">
        <v>180000</v>
      </c>
      <c r="AF194" s="156">
        <v>3689376</v>
      </c>
      <c r="AG194" s="156">
        <v>3539751</v>
      </c>
      <c r="AH194" s="156">
        <v>-149625</v>
      </c>
      <c r="AI194" s="156">
        <v>3568828</v>
      </c>
      <c r="AJ194" s="3" t="s">
        <v>782</v>
      </c>
      <c r="AK194" s="4" t="s">
        <v>783</v>
      </c>
    </row>
    <row r="195" spans="1:37" ht="12">
      <c r="A195" s="227">
        <v>6</v>
      </c>
      <c r="B195" s="228" t="s">
        <v>399</v>
      </c>
      <c r="C195" s="228">
        <v>44389515201</v>
      </c>
      <c r="D195" s="228" t="s">
        <v>737</v>
      </c>
      <c r="E195" s="228" t="s">
        <v>738</v>
      </c>
      <c r="F195" s="228" t="s">
        <v>570</v>
      </c>
      <c r="G195" s="228" t="s">
        <v>570</v>
      </c>
      <c r="H195" s="228" t="s">
        <v>570</v>
      </c>
      <c r="I195" s="228" t="s">
        <v>570</v>
      </c>
      <c r="J195" s="229">
        <v>44587</v>
      </c>
      <c r="K195" s="156">
        <v>6302707</v>
      </c>
      <c r="L195" s="156">
        <v>6392688</v>
      </c>
      <c r="M195" s="156">
        <v>6335976</v>
      </c>
      <c r="N195" s="156">
        <v>89980.23</v>
      </c>
      <c r="O195" s="156">
        <v>238000</v>
      </c>
      <c r="P195" s="156">
        <v>6471394</v>
      </c>
      <c r="Q195" s="156">
        <v>0</v>
      </c>
      <c r="R195" s="156">
        <v>0</v>
      </c>
      <c r="S195" s="156">
        <v>0</v>
      </c>
      <c r="T195" s="156">
        <v>0</v>
      </c>
      <c r="U195" s="156">
        <v>0</v>
      </c>
      <c r="V195" s="156">
        <v>0</v>
      </c>
      <c r="W195" s="156">
        <v>0</v>
      </c>
      <c r="X195" s="156">
        <v>238000</v>
      </c>
      <c r="Y195" s="156">
        <v>0</v>
      </c>
      <c r="Z195" s="156">
        <v>0</v>
      </c>
      <c r="AA195" s="156">
        <v>0</v>
      </c>
      <c r="AB195" s="156">
        <v>0</v>
      </c>
      <c r="AC195" s="156">
        <v>0</v>
      </c>
      <c r="AD195" s="156">
        <v>238000</v>
      </c>
      <c r="AE195" s="156">
        <v>238000</v>
      </c>
      <c r="AF195" s="156">
        <v>6573976</v>
      </c>
      <c r="AG195" s="156">
        <v>6471394</v>
      </c>
      <c r="AH195" s="156">
        <v>-102582</v>
      </c>
      <c r="AI195" s="156">
        <v>5606872</v>
      </c>
      <c r="AJ195" s="3" t="s">
        <v>782</v>
      </c>
      <c r="AK195" s="4" t="s">
        <v>783</v>
      </c>
    </row>
    <row r="196" spans="1:37" ht="12">
      <c r="A196" s="227">
        <v>6</v>
      </c>
      <c r="B196" s="228" t="s">
        <v>401</v>
      </c>
      <c r="C196" s="228">
        <v>44183615201</v>
      </c>
      <c r="D196" s="228" t="s">
        <v>720</v>
      </c>
      <c r="E196" s="228" t="s">
        <v>721</v>
      </c>
      <c r="F196" s="228" t="s">
        <v>570</v>
      </c>
      <c r="G196" s="228" t="s">
        <v>570</v>
      </c>
      <c r="H196" s="228" t="s">
        <v>570</v>
      </c>
      <c r="I196" s="228" t="s">
        <v>570</v>
      </c>
      <c r="J196" s="229">
        <v>44804</v>
      </c>
      <c r="K196" s="156">
        <v>2810000</v>
      </c>
      <c r="L196" s="156">
        <v>2808895</v>
      </c>
      <c r="M196" s="156">
        <v>2824415</v>
      </c>
      <c r="N196" s="156">
        <v>-1104.6600000000001</v>
      </c>
      <c r="O196" s="156">
        <v>140000</v>
      </c>
      <c r="P196" s="156">
        <v>2810967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56">
        <v>140000</v>
      </c>
      <c r="Y196" s="156">
        <v>0</v>
      </c>
      <c r="Z196" s="156">
        <v>0</v>
      </c>
      <c r="AA196" s="156">
        <v>0</v>
      </c>
      <c r="AB196" s="156">
        <v>0</v>
      </c>
      <c r="AC196" s="156">
        <v>0</v>
      </c>
      <c r="AD196" s="156">
        <v>140000</v>
      </c>
      <c r="AE196" s="156">
        <v>140000</v>
      </c>
      <c r="AF196" s="156">
        <v>2964415</v>
      </c>
      <c r="AG196" s="156">
        <v>2810967</v>
      </c>
      <c r="AH196" s="156">
        <v>-153448</v>
      </c>
      <c r="AI196" s="156">
        <v>2984244</v>
      </c>
      <c r="AJ196" s="3" t="s">
        <v>706</v>
      </c>
      <c r="AK196" s="4" t="s">
        <v>707</v>
      </c>
    </row>
    <row r="197" spans="1:37" ht="12">
      <c r="A197" s="227">
        <v>6</v>
      </c>
      <c r="B197" s="228" t="s">
        <v>537</v>
      </c>
      <c r="C197" s="228">
        <v>44574515201</v>
      </c>
      <c r="D197" s="228" t="s">
        <v>748</v>
      </c>
      <c r="E197" s="228" t="s">
        <v>749</v>
      </c>
      <c r="F197" s="228" t="s">
        <v>570</v>
      </c>
      <c r="G197" s="228" t="s">
        <v>570</v>
      </c>
      <c r="H197" s="228" t="s">
        <v>570</v>
      </c>
      <c r="I197" s="228" t="s">
        <v>570</v>
      </c>
      <c r="J197" s="229">
        <v>44839</v>
      </c>
      <c r="K197" s="156">
        <v>915762</v>
      </c>
      <c r="L197" s="156">
        <v>915762</v>
      </c>
      <c r="M197" s="156">
        <v>904223</v>
      </c>
      <c r="N197" s="156">
        <v>0</v>
      </c>
      <c r="O197" s="156">
        <v>0</v>
      </c>
      <c r="P197" s="156">
        <v>903865</v>
      </c>
      <c r="Q197" s="156">
        <v>0</v>
      </c>
      <c r="R197" s="156">
        <v>0</v>
      </c>
      <c r="S197" s="156">
        <v>0</v>
      </c>
      <c r="T197" s="156">
        <v>0</v>
      </c>
      <c r="U197" s="156">
        <v>0</v>
      </c>
      <c r="V197" s="156">
        <v>0</v>
      </c>
      <c r="W197" s="156">
        <v>0</v>
      </c>
      <c r="X197" s="156">
        <v>0</v>
      </c>
      <c r="Y197" s="156">
        <v>0</v>
      </c>
      <c r="Z197" s="156">
        <v>0</v>
      </c>
      <c r="AA197" s="156">
        <v>0</v>
      </c>
      <c r="AB197" s="156">
        <v>0</v>
      </c>
      <c r="AC197" s="156">
        <v>0</v>
      </c>
      <c r="AD197" s="156">
        <v>0</v>
      </c>
      <c r="AE197" s="156">
        <v>0</v>
      </c>
      <c r="AF197" s="156">
        <v>904223</v>
      </c>
      <c r="AG197" s="156">
        <v>903865</v>
      </c>
      <c r="AH197" s="156">
        <v>-358</v>
      </c>
      <c r="AI197" s="156">
        <v>1027819</v>
      </c>
      <c r="AJ197" s="3"/>
      <c r="AK197" s="4"/>
    </row>
    <row r="198" spans="1:37" ht="12">
      <c r="A198" s="227">
        <v>6</v>
      </c>
      <c r="B198" s="228" t="s">
        <v>539</v>
      </c>
      <c r="C198" s="228">
        <v>44882915201</v>
      </c>
      <c r="D198" s="228" t="s">
        <v>745</v>
      </c>
      <c r="E198" s="228" t="s">
        <v>746</v>
      </c>
      <c r="F198" s="228" t="s">
        <v>570</v>
      </c>
      <c r="G198" s="228" t="s">
        <v>570</v>
      </c>
      <c r="H198" s="228" t="s">
        <v>570</v>
      </c>
      <c r="I198" s="228" t="s">
        <v>570</v>
      </c>
      <c r="J198" s="229">
        <v>44902</v>
      </c>
      <c r="K198" s="156">
        <v>565000</v>
      </c>
      <c r="L198" s="156">
        <v>591990</v>
      </c>
      <c r="M198" s="156">
        <v>490972</v>
      </c>
      <c r="N198" s="156">
        <v>26990</v>
      </c>
      <c r="O198" s="156">
        <v>0</v>
      </c>
      <c r="P198" s="156">
        <v>490972</v>
      </c>
      <c r="Q198" s="156">
        <v>0</v>
      </c>
      <c r="R198" s="156">
        <v>0</v>
      </c>
      <c r="S198" s="156">
        <v>0</v>
      </c>
      <c r="T198" s="156">
        <v>0</v>
      </c>
      <c r="U198" s="156">
        <v>0</v>
      </c>
      <c r="V198" s="156">
        <v>0</v>
      </c>
      <c r="W198" s="156">
        <v>0</v>
      </c>
      <c r="X198" s="156">
        <v>0</v>
      </c>
      <c r="Y198" s="156">
        <v>0</v>
      </c>
      <c r="Z198" s="156">
        <v>0</v>
      </c>
      <c r="AA198" s="156">
        <v>0</v>
      </c>
      <c r="AB198" s="156">
        <v>0</v>
      </c>
      <c r="AC198" s="156">
        <v>0</v>
      </c>
      <c r="AD198" s="156">
        <v>0</v>
      </c>
      <c r="AE198" s="156">
        <v>0</v>
      </c>
      <c r="AF198" s="156">
        <v>490972</v>
      </c>
      <c r="AG198" s="156">
        <v>490972</v>
      </c>
      <c r="AH198" s="156">
        <v>0</v>
      </c>
      <c r="AI198" s="156">
        <v>566783</v>
      </c>
      <c r="AJ198" s="3"/>
      <c r="AK198" s="4"/>
    </row>
    <row r="199" spans="1:37" ht="12">
      <c r="A199" s="227">
        <v>7</v>
      </c>
      <c r="B199" s="228" t="s">
        <v>403</v>
      </c>
      <c r="C199" s="228">
        <v>43956515201</v>
      </c>
      <c r="D199" s="228" t="s">
        <v>790</v>
      </c>
      <c r="E199" s="228" t="s">
        <v>791</v>
      </c>
      <c r="F199" s="228" t="s">
        <v>570</v>
      </c>
      <c r="G199" s="228" t="s">
        <v>570</v>
      </c>
      <c r="H199" s="228" t="s">
        <v>570</v>
      </c>
      <c r="I199" s="228" t="s">
        <v>570</v>
      </c>
      <c r="J199" s="229">
        <v>44265</v>
      </c>
      <c r="K199" s="156">
        <v>6600000</v>
      </c>
      <c r="L199" s="156">
        <v>7117569</v>
      </c>
      <c r="M199" s="156">
        <v>6571044</v>
      </c>
      <c r="N199" s="156">
        <v>517568.76</v>
      </c>
      <c r="O199" s="156">
        <v>0</v>
      </c>
      <c r="P199" s="156">
        <v>6571044</v>
      </c>
      <c r="Q199" s="156">
        <v>0</v>
      </c>
      <c r="R199" s="156">
        <v>0</v>
      </c>
      <c r="S199" s="156">
        <v>0</v>
      </c>
      <c r="T199" s="156">
        <v>0</v>
      </c>
      <c r="U199" s="156">
        <v>0</v>
      </c>
      <c r="V199" s="156">
        <v>0</v>
      </c>
      <c r="W199" s="156">
        <v>0</v>
      </c>
      <c r="X199" s="156">
        <v>0</v>
      </c>
      <c r="Y199" s="156">
        <v>0</v>
      </c>
      <c r="Z199" s="156">
        <v>0</v>
      </c>
      <c r="AA199" s="156">
        <v>0</v>
      </c>
      <c r="AB199" s="156">
        <v>0</v>
      </c>
      <c r="AC199" s="156">
        <v>0</v>
      </c>
      <c r="AD199" s="156">
        <v>0</v>
      </c>
      <c r="AE199" s="156">
        <v>0</v>
      </c>
      <c r="AF199" s="156">
        <v>6571044</v>
      </c>
      <c r="AG199" s="156">
        <v>6571044</v>
      </c>
      <c r="AH199" s="156">
        <v>0</v>
      </c>
      <c r="AI199" s="156">
        <v>6998000</v>
      </c>
      <c r="AJ199" s="3"/>
      <c r="AK199" s="4"/>
    </row>
    <row r="200" spans="1:37" ht="12">
      <c r="A200" s="227">
        <v>7</v>
      </c>
      <c r="B200" s="228" t="s">
        <v>405</v>
      </c>
      <c r="C200" s="228">
        <v>44822115201</v>
      </c>
      <c r="D200" s="228" t="s">
        <v>792</v>
      </c>
      <c r="E200" s="228" t="s">
        <v>793</v>
      </c>
      <c r="F200" s="228" t="s">
        <v>570</v>
      </c>
      <c r="G200" s="228" t="s">
        <v>570</v>
      </c>
      <c r="H200" s="228" t="s">
        <v>570</v>
      </c>
      <c r="I200" s="228" t="s">
        <v>570</v>
      </c>
      <c r="J200" s="229">
        <v>44573</v>
      </c>
      <c r="K200" s="156">
        <v>679686</v>
      </c>
      <c r="L200" s="156">
        <v>695950</v>
      </c>
      <c r="M200" s="156">
        <v>640611</v>
      </c>
      <c r="N200" s="156">
        <v>16263.93</v>
      </c>
      <c r="O200" s="156">
        <v>0</v>
      </c>
      <c r="P200" s="156">
        <v>640611</v>
      </c>
      <c r="Q200" s="156">
        <v>0</v>
      </c>
      <c r="R200" s="156">
        <v>0</v>
      </c>
      <c r="S200" s="156">
        <v>0</v>
      </c>
      <c r="T200" s="156">
        <v>0</v>
      </c>
      <c r="U200" s="156">
        <v>0</v>
      </c>
      <c r="V200" s="156">
        <v>0</v>
      </c>
      <c r="W200" s="156">
        <v>0</v>
      </c>
      <c r="X200" s="156">
        <v>0</v>
      </c>
      <c r="Y200" s="156">
        <v>0</v>
      </c>
      <c r="Z200" s="156">
        <v>0</v>
      </c>
      <c r="AA200" s="156">
        <v>0</v>
      </c>
      <c r="AB200" s="156">
        <v>0</v>
      </c>
      <c r="AC200" s="156">
        <v>0</v>
      </c>
      <c r="AD200" s="156">
        <v>0</v>
      </c>
      <c r="AE200" s="156">
        <v>0</v>
      </c>
      <c r="AF200" s="156">
        <v>640611</v>
      </c>
      <c r="AG200" s="156">
        <v>640611</v>
      </c>
      <c r="AH200" s="156">
        <v>0</v>
      </c>
      <c r="AI200" s="156">
        <v>644500</v>
      </c>
      <c r="AJ200" s="3"/>
      <c r="AK200" s="4"/>
    </row>
    <row r="201" spans="1:37" ht="12">
      <c r="A201" s="227">
        <v>7</v>
      </c>
      <c r="B201" s="228" t="s">
        <v>407</v>
      </c>
      <c r="C201" s="228">
        <v>44025115201</v>
      </c>
      <c r="D201" s="228" t="s">
        <v>577</v>
      </c>
      <c r="E201" s="228" t="s">
        <v>578</v>
      </c>
      <c r="F201" s="228" t="s">
        <v>570</v>
      </c>
      <c r="G201" s="228" t="s">
        <v>570</v>
      </c>
      <c r="H201" s="228" t="s">
        <v>570</v>
      </c>
      <c r="I201" s="228" t="s">
        <v>570</v>
      </c>
      <c r="J201" s="229">
        <v>44538</v>
      </c>
      <c r="K201" s="156">
        <v>6430299</v>
      </c>
      <c r="L201" s="156">
        <v>6566839</v>
      </c>
      <c r="M201" s="156">
        <v>6774752</v>
      </c>
      <c r="N201" s="156">
        <v>136540.44</v>
      </c>
      <c r="O201" s="156">
        <v>0</v>
      </c>
      <c r="P201" s="156">
        <v>7326407</v>
      </c>
      <c r="Q201" s="156">
        <v>0</v>
      </c>
      <c r="R201" s="156">
        <v>0</v>
      </c>
      <c r="S201" s="156">
        <v>0</v>
      </c>
      <c r="T201" s="156">
        <v>0</v>
      </c>
      <c r="U201" s="156">
        <v>0</v>
      </c>
      <c r="V201" s="156">
        <v>0</v>
      </c>
      <c r="W201" s="156">
        <v>0</v>
      </c>
      <c r="X201" s="156">
        <v>0</v>
      </c>
      <c r="Y201" s="156">
        <v>0</v>
      </c>
      <c r="Z201" s="156">
        <v>0</v>
      </c>
      <c r="AA201" s="156">
        <v>0</v>
      </c>
      <c r="AB201" s="156">
        <v>0</v>
      </c>
      <c r="AC201" s="156">
        <v>0</v>
      </c>
      <c r="AD201" s="156">
        <v>0</v>
      </c>
      <c r="AE201" s="156">
        <v>0</v>
      </c>
      <c r="AF201" s="156">
        <v>6774752</v>
      </c>
      <c r="AG201" s="156">
        <v>7326407</v>
      </c>
      <c r="AH201" s="156">
        <v>551655</v>
      </c>
      <c r="AI201" s="156">
        <v>8690700</v>
      </c>
      <c r="AJ201" s="3"/>
      <c r="AK201" s="4"/>
    </row>
    <row r="202" spans="1:37" ht="24">
      <c r="A202" s="227">
        <v>7</v>
      </c>
      <c r="B202" s="228" t="s">
        <v>409</v>
      </c>
      <c r="C202" s="228">
        <v>43724915201</v>
      </c>
      <c r="D202" s="228" t="s">
        <v>584</v>
      </c>
      <c r="E202" s="228" t="s">
        <v>585</v>
      </c>
      <c r="F202" s="228" t="s">
        <v>570</v>
      </c>
      <c r="G202" s="228" t="s">
        <v>570</v>
      </c>
      <c r="H202" s="228" t="s">
        <v>570</v>
      </c>
      <c r="I202" s="228" t="s">
        <v>570</v>
      </c>
      <c r="J202" s="229">
        <v>44482</v>
      </c>
      <c r="K202" s="156">
        <v>4833500</v>
      </c>
      <c r="L202" s="156">
        <v>5430418</v>
      </c>
      <c r="M202" s="156">
        <v>5535682</v>
      </c>
      <c r="N202" s="156">
        <v>596918.24</v>
      </c>
      <c r="O202" s="156">
        <v>200000</v>
      </c>
      <c r="P202" s="156">
        <v>5536636</v>
      </c>
      <c r="Q202" s="156">
        <v>0</v>
      </c>
      <c r="R202" s="156">
        <v>0</v>
      </c>
      <c r="S202" s="156">
        <v>0</v>
      </c>
      <c r="T202" s="156">
        <v>0</v>
      </c>
      <c r="U202" s="156">
        <v>0</v>
      </c>
      <c r="V202" s="156">
        <v>0</v>
      </c>
      <c r="W202" s="156">
        <v>0</v>
      </c>
      <c r="X202" s="156">
        <v>200000</v>
      </c>
      <c r="Y202" s="156">
        <v>0</v>
      </c>
      <c r="Z202" s="156">
        <v>0</v>
      </c>
      <c r="AA202" s="156">
        <v>0</v>
      </c>
      <c r="AB202" s="156">
        <v>0</v>
      </c>
      <c r="AC202" s="156">
        <v>0</v>
      </c>
      <c r="AD202" s="156">
        <v>200000</v>
      </c>
      <c r="AE202" s="156">
        <v>200000</v>
      </c>
      <c r="AF202" s="156">
        <v>5735682</v>
      </c>
      <c r="AG202" s="156">
        <v>5536636</v>
      </c>
      <c r="AH202" s="156">
        <v>-199047</v>
      </c>
      <c r="AI202" s="156">
        <v>3694800</v>
      </c>
      <c r="AJ202" s="3" t="s">
        <v>713</v>
      </c>
      <c r="AK202" s="4" t="s">
        <v>714</v>
      </c>
    </row>
    <row r="203" spans="1:37" ht="24">
      <c r="A203" s="227">
        <v>7</v>
      </c>
      <c r="B203" s="228" t="s">
        <v>411</v>
      </c>
      <c r="C203" s="228">
        <v>43050015201</v>
      </c>
      <c r="D203" s="228" t="s">
        <v>622</v>
      </c>
      <c r="E203" s="228" t="s">
        <v>623</v>
      </c>
      <c r="F203" s="228" t="s">
        <v>570</v>
      </c>
      <c r="G203" s="228" t="s">
        <v>570</v>
      </c>
      <c r="H203" s="228" t="s">
        <v>570</v>
      </c>
      <c r="I203" s="228" t="s">
        <v>570</v>
      </c>
      <c r="J203" s="229">
        <v>44391</v>
      </c>
      <c r="K203" s="156">
        <v>8992000</v>
      </c>
      <c r="L203" s="156">
        <v>9003651</v>
      </c>
      <c r="M203" s="156">
        <v>9360484</v>
      </c>
      <c r="N203" s="156">
        <v>11651.02</v>
      </c>
      <c r="O203" s="156">
        <v>0</v>
      </c>
      <c r="P203" s="156">
        <v>9378888</v>
      </c>
      <c r="Q203" s="156">
        <v>0</v>
      </c>
      <c r="R203" s="156">
        <v>0</v>
      </c>
      <c r="S203" s="156">
        <v>0</v>
      </c>
      <c r="T203" s="156">
        <v>0</v>
      </c>
      <c r="U203" s="156">
        <v>0</v>
      </c>
      <c r="V203" s="156">
        <v>0</v>
      </c>
      <c r="W203" s="156">
        <v>0</v>
      </c>
      <c r="X203" s="156">
        <v>0</v>
      </c>
      <c r="Y203" s="156">
        <v>0</v>
      </c>
      <c r="Z203" s="156">
        <v>0</v>
      </c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9360484</v>
      </c>
      <c r="AG203" s="156">
        <v>9378888</v>
      </c>
      <c r="AH203" s="156">
        <v>18403</v>
      </c>
      <c r="AI203" s="156">
        <v>9455800</v>
      </c>
      <c r="AJ203" s="3"/>
      <c r="AK203" s="4"/>
    </row>
    <row r="204" spans="1:37" ht="24">
      <c r="A204" s="227">
        <v>7</v>
      </c>
      <c r="B204" s="228" t="s">
        <v>413</v>
      </c>
      <c r="C204" s="228">
        <v>43952615201</v>
      </c>
      <c r="D204" s="228" t="s">
        <v>617</v>
      </c>
      <c r="E204" s="228" t="s">
        <v>618</v>
      </c>
      <c r="F204" s="228" t="s">
        <v>570</v>
      </c>
      <c r="G204" s="228" t="s">
        <v>570</v>
      </c>
      <c r="H204" s="228" t="s">
        <v>570</v>
      </c>
      <c r="I204" s="228" t="s">
        <v>570</v>
      </c>
      <c r="J204" s="229">
        <v>44447</v>
      </c>
      <c r="K204" s="156">
        <v>1944266</v>
      </c>
      <c r="L204" s="156">
        <v>2045152</v>
      </c>
      <c r="M204" s="156">
        <v>1898792</v>
      </c>
      <c r="N204" s="156">
        <v>100885.18</v>
      </c>
      <c r="O204" s="156">
        <v>0</v>
      </c>
      <c r="P204" s="156">
        <v>1898792</v>
      </c>
      <c r="Q204" s="156">
        <v>0</v>
      </c>
      <c r="R204" s="156">
        <v>0</v>
      </c>
      <c r="S204" s="156">
        <v>0</v>
      </c>
      <c r="T204" s="156">
        <v>0</v>
      </c>
      <c r="U204" s="156">
        <v>0</v>
      </c>
      <c r="V204" s="156">
        <v>0</v>
      </c>
      <c r="W204" s="156">
        <v>0</v>
      </c>
      <c r="X204" s="156">
        <v>0</v>
      </c>
      <c r="Y204" s="156">
        <v>0</v>
      </c>
      <c r="Z204" s="156">
        <v>0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1898792</v>
      </c>
      <c r="AG204" s="156">
        <v>1898792</v>
      </c>
      <c r="AH204" s="156">
        <v>0</v>
      </c>
      <c r="AI204" s="156">
        <v>1797400</v>
      </c>
      <c r="AJ204" s="3"/>
      <c r="AK204" s="4"/>
    </row>
    <row r="205" spans="1:37" ht="12">
      <c r="A205" s="227">
        <v>7</v>
      </c>
      <c r="B205" s="228" t="s">
        <v>794</v>
      </c>
      <c r="C205" s="228">
        <v>44166515201</v>
      </c>
      <c r="D205" s="228" t="s">
        <v>602</v>
      </c>
      <c r="E205" s="228" t="s">
        <v>603</v>
      </c>
      <c r="F205" s="228" t="s">
        <v>570</v>
      </c>
      <c r="G205" s="228" t="s">
        <v>570</v>
      </c>
      <c r="H205" s="228" t="s">
        <v>570</v>
      </c>
      <c r="I205" s="228" t="s">
        <v>570</v>
      </c>
      <c r="J205" s="229">
        <v>44601</v>
      </c>
      <c r="K205" s="156">
        <v>3049631</v>
      </c>
      <c r="L205" s="156">
        <v>3049631</v>
      </c>
      <c r="M205" s="156">
        <v>3013462</v>
      </c>
      <c r="N205" s="156">
        <v>0</v>
      </c>
      <c r="O205" s="156">
        <v>0</v>
      </c>
      <c r="P205" s="156">
        <v>3013181</v>
      </c>
      <c r="Q205" s="156">
        <v>0</v>
      </c>
      <c r="R205" s="156">
        <v>0</v>
      </c>
      <c r="S205" s="156">
        <v>0</v>
      </c>
      <c r="T205" s="156">
        <v>0</v>
      </c>
      <c r="U205" s="156">
        <v>0</v>
      </c>
      <c r="V205" s="156">
        <v>0</v>
      </c>
      <c r="W205" s="156">
        <v>0</v>
      </c>
      <c r="X205" s="156">
        <v>0</v>
      </c>
      <c r="Y205" s="156">
        <v>0</v>
      </c>
      <c r="Z205" s="156">
        <v>0</v>
      </c>
      <c r="AA205" s="156">
        <v>0</v>
      </c>
      <c r="AB205" s="156">
        <v>0</v>
      </c>
      <c r="AC205" s="156">
        <v>0</v>
      </c>
      <c r="AD205" s="156">
        <v>0</v>
      </c>
      <c r="AE205" s="156">
        <v>0</v>
      </c>
      <c r="AF205" s="156">
        <v>3013462</v>
      </c>
      <c r="AG205" s="156">
        <v>3013181</v>
      </c>
      <c r="AH205" s="156">
        <v>-281</v>
      </c>
      <c r="AI205" s="156">
        <v>2409700</v>
      </c>
      <c r="AJ205" s="3"/>
      <c r="AK205" s="4"/>
    </row>
    <row r="206" spans="1:37" ht="12">
      <c r="A206" s="227">
        <v>7</v>
      </c>
      <c r="B206" s="228" t="s">
        <v>415</v>
      </c>
      <c r="C206" s="228">
        <v>43763615201</v>
      </c>
      <c r="D206" s="228" t="s">
        <v>795</v>
      </c>
      <c r="E206" s="228" t="s">
        <v>796</v>
      </c>
      <c r="F206" s="228" t="s">
        <v>570</v>
      </c>
      <c r="G206" s="228" t="s">
        <v>570</v>
      </c>
      <c r="H206" s="228" t="s">
        <v>570</v>
      </c>
      <c r="I206" s="228" t="s">
        <v>570</v>
      </c>
      <c r="J206" s="229">
        <v>44629</v>
      </c>
      <c r="K206" s="156">
        <v>2593388</v>
      </c>
      <c r="L206" s="156">
        <v>2709838</v>
      </c>
      <c r="M206" s="156">
        <v>2503891</v>
      </c>
      <c r="N206" s="156">
        <v>116449.49</v>
      </c>
      <c r="O206" s="156">
        <v>0</v>
      </c>
      <c r="P206" s="156">
        <v>2505388</v>
      </c>
      <c r="Q206" s="156">
        <v>0</v>
      </c>
      <c r="R206" s="156">
        <v>0</v>
      </c>
      <c r="S206" s="156">
        <v>0</v>
      </c>
      <c r="T206" s="156">
        <v>0</v>
      </c>
      <c r="U206" s="156">
        <v>0</v>
      </c>
      <c r="V206" s="156">
        <v>0</v>
      </c>
      <c r="W206" s="156">
        <v>0</v>
      </c>
      <c r="X206" s="156">
        <v>0</v>
      </c>
      <c r="Y206" s="156">
        <v>0</v>
      </c>
      <c r="Z206" s="156">
        <v>0</v>
      </c>
      <c r="AA206" s="156">
        <v>0</v>
      </c>
      <c r="AB206" s="156">
        <v>0</v>
      </c>
      <c r="AC206" s="156">
        <v>0</v>
      </c>
      <c r="AD206" s="156">
        <v>0</v>
      </c>
      <c r="AE206" s="156">
        <v>0</v>
      </c>
      <c r="AF206" s="156">
        <v>2503891</v>
      </c>
      <c r="AG206" s="156">
        <v>2505388</v>
      </c>
      <c r="AH206" s="156">
        <v>1497</v>
      </c>
      <c r="AI206" s="156">
        <v>2305500</v>
      </c>
      <c r="AJ206" s="3"/>
      <c r="AK206" s="4"/>
    </row>
    <row r="207" spans="1:37" ht="12">
      <c r="A207" s="227">
        <v>7</v>
      </c>
      <c r="B207" s="228" t="s">
        <v>417</v>
      </c>
      <c r="C207" s="228">
        <v>44761415201</v>
      </c>
      <c r="D207" s="228" t="s">
        <v>797</v>
      </c>
      <c r="E207" s="228" t="s">
        <v>798</v>
      </c>
      <c r="F207" s="228" t="s">
        <v>570</v>
      </c>
      <c r="G207" s="228" t="s">
        <v>570</v>
      </c>
      <c r="H207" s="228" t="s">
        <v>570</v>
      </c>
      <c r="I207" s="228" t="s">
        <v>570</v>
      </c>
      <c r="J207" s="229">
        <v>44664</v>
      </c>
      <c r="K207" s="156">
        <v>2231499</v>
      </c>
      <c r="L207" s="156">
        <v>2259063</v>
      </c>
      <c r="M207" s="156">
        <v>2052581</v>
      </c>
      <c r="N207" s="156">
        <v>27564.52</v>
      </c>
      <c r="O207" s="156">
        <v>0</v>
      </c>
      <c r="P207" s="156">
        <v>2046856</v>
      </c>
      <c r="Q207" s="156">
        <v>0</v>
      </c>
      <c r="R207" s="156">
        <v>0</v>
      </c>
      <c r="S207" s="156">
        <v>0</v>
      </c>
      <c r="T207" s="156">
        <v>0</v>
      </c>
      <c r="U207" s="156">
        <v>0</v>
      </c>
      <c r="V207" s="156">
        <v>0</v>
      </c>
      <c r="W207" s="156">
        <v>0</v>
      </c>
      <c r="X207" s="156">
        <v>0</v>
      </c>
      <c r="Y207" s="156">
        <v>0</v>
      </c>
      <c r="Z207" s="156">
        <v>0</v>
      </c>
      <c r="AA207" s="156">
        <v>0</v>
      </c>
      <c r="AB207" s="156">
        <v>0</v>
      </c>
      <c r="AC207" s="156">
        <v>0</v>
      </c>
      <c r="AD207" s="156">
        <v>0</v>
      </c>
      <c r="AE207" s="156">
        <v>0</v>
      </c>
      <c r="AF207" s="156">
        <v>2052581</v>
      </c>
      <c r="AG207" s="156">
        <v>2046856</v>
      </c>
      <c r="AH207" s="156">
        <v>-5724</v>
      </c>
      <c r="AI207" s="156">
        <v>1792600</v>
      </c>
      <c r="AJ207" s="3"/>
      <c r="AK207" s="4"/>
    </row>
    <row r="208" spans="1:37" ht="24">
      <c r="A208" s="227">
        <v>7</v>
      </c>
      <c r="B208" s="228" t="s">
        <v>419</v>
      </c>
      <c r="C208" s="228">
        <v>44978015201</v>
      </c>
      <c r="D208" s="228" t="s">
        <v>573</v>
      </c>
      <c r="E208" s="228" t="s">
        <v>574</v>
      </c>
      <c r="F208" s="228" t="s">
        <v>570</v>
      </c>
      <c r="G208" s="228" t="s">
        <v>570</v>
      </c>
      <c r="H208" s="228" t="s">
        <v>570</v>
      </c>
      <c r="I208" s="228" t="s">
        <v>570</v>
      </c>
      <c r="J208" s="229">
        <v>44720</v>
      </c>
      <c r="K208" s="156">
        <v>4664000</v>
      </c>
      <c r="L208" s="156">
        <v>4709230</v>
      </c>
      <c r="M208" s="156">
        <v>4734993</v>
      </c>
      <c r="N208" s="156">
        <v>45229.8</v>
      </c>
      <c r="O208" s="156">
        <v>0</v>
      </c>
      <c r="P208" s="156">
        <v>4662735</v>
      </c>
      <c r="Q208" s="156">
        <v>0</v>
      </c>
      <c r="R208" s="156">
        <v>0</v>
      </c>
      <c r="S208" s="156">
        <v>0</v>
      </c>
      <c r="T208" s="156">
        <v>0</v>
      </c>
      <c r="U208" s="156">
        <v>0</v>
      </c>
      <c r="V208" s="156">
        <v>0</v>
      </c>
      <c r="W208" s="156">
        <v>0</v>
      </c>
      <c r="X208" s="156">
        <v>0</v>
      </c>
      <c r="Y208" s="156">
        <v>0</v>
      </c>
      <c r="Z208" s="156">
        <v>0</v>
      </c>
      <c r="AA208" s="156">
        <v>0</v>
      </c>
      <c r="AB208" s="156">
        <v>0</v>
      </c>
      <c r="AC208" s="156">
        <v>0</v>
      </c>
      <c r="AD208" s="156">
        <v>0</v>
      </c>
      <c r="AE208" s="156">
        <v>0</v>
      </c>
      <c r="AF208" s="156">
        <v>4734993</v>
      </c>
      <c r="AG208" s="156">
        <v>4662735</v>
      </c>
      <c r="AH208" s="156">
        <v>-72258</v>
      </c>
      <c r="AI208" s="156">
        <v>5588200</v>
      </c>
      <c r="AJ208" s="3" t="s">
        <v>799</v>
      </c>
      <c r="AK208" s="4" t="s">
        <v>800</v>
      </c>
    </row>
    <row r="209" spans="1:37" ht="24">
      <c r="A209" s="227">
        <v>7</v>
      </c>
      <c r="B209" s="228" t="s">
        <v>421</v>
      </c>
      <c r="C209" s="228">
        <v>44383615201</v>
      </c>
      <c r="D209" s="228" t="s">
        <v>759</v>
      </c>
      <c r="E209" s="228" t="s">
        <v>760</v>
      </c>
      <c r="F209" s="228" t="s">
        <v>570</v>
      </c>
      <c r="G209" s="228" t="s">
        <v>570</v>
      </c>
      <c r="H209" s="228" t="s">
        <v>570</v>
      </c>
      <c r="I209" s="228" t="s">
        <v>570</v>
      </c>
      <c r="J209" s="229">
        <v>44937</v>
      </c>
      <c r="K209" s="156">
        <v>506794</v>
      </c>
      <c r="L209" s="156">
        <v>527638</v>
      </c>
      <c r="M209" s="156">
        <v>475289</v>
      </c>
      <c r="N209" s="156">
        <v>20844.36</v>
      </c>
      <c r="O209" s="156">
        <v>0</v>
      </c>
      <c r="P209" s="156">
        <v>475289</v>
      </c>
      <c r="Q209" s="156">
        <v>0</v>
      </c>
      <c r="R209" s="156">
        <v>0</v>
      </c>
      <c r="S209" s="156">
        <v>0</v>
      </c>
      <c r="T209" s="156">
        <v>0</v>
      </c>
      <c r="U209" s="156">
        <v>0</v>
      </c>
      <c r="V209" s="156">
        <v>0</v>
      </c>
      <c r="W209" s="156">
        <v>0</v>
      </c>
      <c r="X209" s="156">
        <v>0</v>
      </c>
      <c r="Y209" s="156">
        <v>0</v>
      </c>
      <c r="Z209" s="156">
        <v>0</v>
      </c>
      <c r="AA209" s="156">
        <v>0</v>
      </c>
      <c r="AB209" s="156">
        <v>0</v>
      </c>
      <c r="AC209" s="156">
        <v>0</v>
      </c>
      <c r="AD209" s="156">
        <v>0</v>
      </c>
      <c r="AE209" s="156">
        <v>0</v>
      </c>
      <c r="AF209" s="156">
        <v>475289</v>
      </c>
      <c r="AG209" s="156">
        <v>475289</v>
      </c>
      <c r="AH209" s="156">
        <v>0</v>
      </c>
      <c r="AI209" s="156">
        <v>441600</v>
      </c>
      <c r="AJ209" s="3"/>
      <c r="AK209" s="4"/>
    </row>
    <row r="210" spans="1:37" ht="12">
      <c r="A210" s="227">
        <v>7</v>
      </c>
      <c r="B210" s="228" t="s">
        <v>541</v>
      </c>
      <c r="C210" s="228">
        <v>44774815201</v>
      </c>
      <c r="D210" s="228" t="s">
        <v>649</v>
      </c>
      <c r="E210" s="228" t="s">
        <v>650</v>
      </c>
      <c r="F210" s="228" t="s">
        <v>570</v>
      </c>
      <c r="G210" s="228" t="s">
        <v>570</v>
      </c>
      <c r="H210" s="228" t="s">
        <v>570</v>
      </c>
      <c r="I210" s="228" t="s">
        <v>570</v>
      </c>
      <c r="J210" s="229">
        <v>44937</v>
      </c>
      <c r="K210" s="156">
        <v>619151</v>
      </c>
      <c r="L210" s="156">
        <v>619151</v>
      </c>
      <c r="M210" s="156">
        <v>571177</v>
      </c>
      <c r="N210" s="156">
        <v>0</v>
      </c>
      <c r="O210" s="156">
        <v>0</v>
      </c>
      <c r="P210" s="156">
        <v>571177</v>
      </c>
      <c r="Q210" s="156">
        <v>0</v>
      </c>
      <c r="R210" s="156">
        <v>0</v>
      </c>
      <c r="S210" s="156">
        <v>0</v>
      </c>
      <c r="T210" s="156">
        <v>0</v>
      </c>
      <c r="U210" s="156">
        <v>0</v>
      </c>
      <c r="V210" s="156">
        <v>0</v>
      </c>
      <c r="W210" s="156">
        <v>0</v>
      </c>
      <c r="X210" s="156">
        <v>0</v>
      </c>
      <c r="Y210" s="156">
        <v>0</v>
      </c>
      <c r="Z210" s="156">
        <v>0</v>
      </c>
      <c r="AA210" s="156">
        <v>0</v>
      </c>
      <c r="AB210" s="156">
        <v>0</v>
      </c>
      <c r="AC210" s="156">
        <v>0</v>
      </c>
      <c r="AD210" s="156">
        <v>0</v>
      </c>
      <c r="AE210" s="156">
        <v>0</v>
      </c>
      <c r="AF210" s="156">
        <v>571177</v>
      </c>
      <c r="AG210" s="156">
        <v>571177</v>
      </c>
      <c r="AH210" s="156">
        <v>0</v>
      </c>
      <c r="AI210" s="156">
        <v>1320700</v>
      </c>
      <c r="AJ210" s="3"/>
      <c r="AK210" s="4"/>
    </row>
    <row r="211" spans="1:37" ht="12">
      <c r="A211" s="227">
        <v>7</v>
      </c>
      <c r="B211" s="228" t="s">
        <v>423</v>
      </c>
      <c r="C211" s="228">
        <v>25729855201</v>
      </c>
      <c r="D211" s="228" t="s">
        <v>630</v>
      </c>
      <c r="E211" s="228" t="s">
        <v>631</v>
      </c>
      <c r="F211" s="228" t="s">
        <v>570</v>
      </c>
      <c r="G211" s="228" t="s">
        <v>570</v>
      </c>
      <c r="H211" s="228" t="s">
        <v>570</v>
      </c>
      <c r="I211" s="228" t="s">
        <v>570</v>
      </c>
      <c r="J211" s="229">
        <v>43551</v>
      </c>
      <c r="K211" s="156">
        <v>20155312</v>
      </c>
      <c r="L211" s="156">
        <v>20804212</v>
      </c>
      <c r="M211" s="156">
        <v>20013184</v>
      </c>
      <c r="N211" s="156">
        <v>648899.65</v>
      </c>
      <c r="O211" s="156">
        <v>0</v>
      </c>
      <c r="P211" s="156">
        <v>19790050</v>
      </c>
      <c r="Q211" s="156">
        <v>0</v>
      </c>
      <c r="R211" s="156">
        <v>0</v>
      </c>
      <c r="S211" s="156">
        <v>0</v>
      </c>
      <c r="T211" s="156">
        <v>0</v>
      </c>
      <c r="U211" s="156">
        <v>0</v>
      </c>
      <c r="V211" s="156">
        <v>0</v>
      </c>
      <c r="W211" s="156">
        <v>0</v>
      </c>
      <c r="X211" s="156">
        <v>0</v>
      </c>
      <c r="Y211" s="156">
        <v>0</v>
      </c>
      <c r="Z211" s="156">
        <v>0</v>
      </c>
      <c r="AA211" s="156">
        <v>0</v>
      </c>
      <c r="AB211" s="156">
        <v>0</v>
      </c>
      <c r="AC211" s="156">
        <v>0</v>
      </c>
      <c r="AD211" s="156">
        <v>0</v>
      </c>
      <c r="AE211" s="156">
        <v>0</v>
      </c>
      <c r="AF211" s="156">
        <v>20013184</v>
      </c>
      <c r="AG211" s="156">
        <v>19790050</v>
      </c>
      <c r="AH211" s="156">
        <v>-223135</v>
      </c>
      <c r="AI211" s="156">
        <v>29301814</v>
      </c>
      <c r="AJ211" s="3"/>
      <c r="AK211" s="4"/>
    </row>
    <row r="212" spans="1:37" ht="12">
      <c r="A212" s="227">
        <v>7</v>
      </c>
      <c r="B212" s="228" t="s">
        <v>425</v>
      </c>
      <c r="C212" s="228">
        <v>43258435201</v>
      </c>
      <c r="D212" s="228" t="s">
        <v>801</v>
      </c>
      <c r="E212" s="228" t="s">
        <v>802</v>
      </c>
      <c r="F212" s="228" t="s">
        <v>570</v>
      </c>
      <c r="G212" s="228" t="s">
        <v>570</v>
      </c>
      <c r="H212" s="228" t="s">
        <v>570</v>
      </c>
      <c r="I212" s="228" t="s">
        <v>570</v>
      </c>
      <c r="J212" s="229">
        <v>43523</v>
      </c>
      <c r="K212" s="156">
        <v>9277781</v>
      </c>
      <c r="L212" s="156">
        <v>9481539</v>
      </c>
      <c r="M212" s="156">
        <v>10184938</v>
      </c>
      <c r="N212" s="156">
        <v>203758.52</v>
      </c>
      <c r="O212" s="156">
        <v>251742</v>
      </c>
      <c r="P212" s="156">
        <v>10145611</v>
      </c>
      <c r="Q212" s="156">
        <v>-48258</v>
      </c>
      <c r="R212" s="156">
        <v>0</v>
      </c>
      <c r="S212" s="156">
        <v>0</v>
      </c>
      <c r="T212" s="156">
        <v>0</v>
      </c>
      <c r="U212" s="156">
        <v>0</v>
      </c>
      <c r="V212" s="156">
        <v>0</v>
      </c>
      <c r="W212" s="156">
        <v>-48258</v>
      </c>
      <c r="X212" s="156">
        <v>300000</v>
      </c>
      <c r="Y212" s="156">
        <v>0</v>
      </c>
      <c r="Z212" s="156">
        <v>0</v>
      </c>
      <c r="AA212" s="156">
        <v>0</v>
      </c>
      <c r="AB212" s="156">
        <v>0</v>
      </c>
      <c r="AC212" s="156">
        <v>0</v>
      </c>
      <c r="AD212" s="156">
        <v>300000</v>
      </c>
      <c r="AE212" s="156">
        <v>251742</v>
      </c>
      <c r="AF212" s="156">
        <v>10436680</v>
      </c>
      <c r="AG212" s="156">
        <v>10145611</v>
      </c>
      <c r="AH212" s="156">
        <v>-291069</v>
      </c>
      <c r="AI212" s="156">
        <v>9500000</v>
      </c>
      <c r="AJ212" s="3" t="s">
        <v>713</v>
      </c>
      <c r="AK212" s="4" t="s">
        <v>714</v>
      </c>
    </row>
    <row r="213" spans="1:37" ht="12">
      <c r="A213" s="227">
        <v>7</v>
      </c>
      <c r="B213" s="228" t="s">
        <v>543</v>
      </c>
      <c r="C213" s="228">
        <v>43982985201</v>
      </c>
      <c r="D213" s="228" t="s">
        <v>600</v>
      </c>
      <c r="E213" s="228" t="s">
        <v>601</v>
      </c>
      <c r="F213" s="228" t="s">
        <v>570</v>
      </c>
      <c r="G213" s="228" t="s">
        <v>570</v>
      </c>
      <c r="H213" s="228" t="s">
        <v>570</v>
      </c>
      <c r="I213" s="228" t="s">
        <v>570</v>
      </c>
      <c r="J213" s="229">
        <v>43950</v>
      </c>
      <c r="K213" s="156">
        <v>698558</v>
      </c>
      <c r="L213" s="156">
        <v>698558</v>
      </c>
      <c r="M213" s="156">
        <v>557380</v>
      </c>
      <c r="N213" s="156">
        <v>0</v>
      </c>
      <c r="O213" s="156">
        <v>-158860</v>
      </c>
      <c r="P213" s="156">
        <v>531562</v>
      </c>
      <c r="Q213" s="156">
        <v>-158860</v>
      </c>
      <c r="R213" s="156">
        <v>0</v>
      </c>
      <c r="S213" s="156">
        <v>0</v>
      </c>
      <c r="T213" s="156">
        <v>0</v>
      </c>
      <c r="U213" s="156">
        <v>0</v>
      </c>
      <c r="V213" s="156">
        <v>0</v>
      </c>
      <c r="W213" s="156">
        <v>-158860</v>
      </c>
      <c r="X213" s="156">
        <v>0</v>
      </c>
      <c r="Y213" s="156">
        <v>0</v>
      </c>
      <c r="Z213" s="156">
        <v>0</v>
      </c>
      <c r="AA213" s="156">
        <v>0</v>
      </c>
      <c r="AB213" s="156">
        <v>0</v>
      </c>
      <c r="AC213" s="156">
        <v>0</v>
      </c>
      <c r="AD213" s="156">
        <v>0</v>
      </c>
      <c r="AE213" s="156">
        <v>-158860</v>
      </c>
      <c r="AF213" s="156">
        <v>398520</v>
      </c>
      <c r="AG213" s="156">
        <v>531562</v>
      </c>
      <c r="AH213" s="156">
        <v>133042</v>
      </c>
      <c r="AI213" s="156">
        <v>691075</v>
      </c>
      <c r="AJ213" s="3"/>
      <c r="AK213" s="4"/>
    </row>
    <row r="214" spans="1:37" ht="24">
      <c r="A214" s="227">
        <v>7</v>
      </c>
      <c r="B214" s="228" t="s">
        <v>427</v>
      </c>
      <c r="C214" s="228">
        <v>44138615201</v>
      </c>
      <c r="D214" s="228" t="s">
        <v>573</v>
      </c>
      <c r="E214" s="228" t="s">
        <v>574</v>
      </c>
      <c r="F214" s="228" t="s">
        <v>570</v>
      </c>
      <c r="G214" s="228" t="s">
        <v>570</v>
      </c>
      <c r="H214" s="228" t="s">
        <v>570</v>
      </c>
      <c r="I214" s="228" t="s">
        <v>570</v>
      </c>
      <c r="J214" s="229">
        <v>44223</v>
      </c>
      <c r="K214" s="156">
        <v>9161461</v>
      </c>
      <c r="L214" s="156">
        <v>9416662</v>
      </c>
      <c r="M214" s="156">
        <v>9425645</v>
      </c>
      <c r="N214" s="156">
        <v>255200.4</v>
      </c>
      <c r="O214" s="156">
        <v>0</v>
      </c>
      <c r="P214" s="156">
        <v>9775049</v>
      </c>
      <c r="Q214" s="156">
        <v>0</v>
      </c>
      <c r="R214" s="156">
        <v>0</v>
      </c>
      <c r="S214" s="156">
        <v>0</v>
      </c>
      <c r="T214" s="156">
        <v>0</v>
      </c>
      <c r="U214" s="156">
        <v>0</v>
      </c>
      <c r="V214" s="156">
        <v>0</v>
      </c>
      <c r="W214" s="156">
        <v>0</v>
      </c>
      <c r="X214" s="156">
        <v>0</v>
      </c>
      <c r="Y214" s="156">
        <v>0</v>
      </c>
      <c r="Z214" s="156">
        <v>0</v>
      </c>
      <c r="AA214" s="156">
        <v>0</v>
      </c>
      <c r="AB214" s="156">
        <v>0</v>
      </c>
      <c r="AC214" s="156">
        <v>0</v>
      </c>
      <c r="AD214" s="156">
        <v>0</v>
      </c>
      <c r="AE214" s="156">
        <v>0</v>
      </c>
      <c r="AF214" s="156">
        <v>9425645</v>
      </c>
      <c r="AG214" s="156">
        <v>9775049</v>
      </c>
      <c r="AH214" s="156">
        <v>349405</v>
      </c>
      <c r="AI214" s="156">
        <v>9040000</v>
      </c>
      <c r="AJ214" s="3"/>
      <c r="AK214" s="4"/>
    </row>
    <row r="215" spans="1:37" ht="12">
      <c r="A215" s="227">
        <v>7</v>
      </c>
      <c r="B215" s="228" t="s">
        <v>429</v>
      </c>
      <c r="C215" s="228">
        <v>44025315201</v>
      </c>
      <c r="D215" s="228" t="s">
        <v>577</v>
      </c>
      <c r="E215" s="228" t="s">
        <v>578</v>
      </c>
      <c r="F215" s="228" t="s">
        <v>570</v>
      </c>
      <c r="G215" s="228" t="s">
        <v>570</v>
      </c>
      <c r="H215" s="228" t="s">
        <v>570</v>
      </c>
      <c r="I215" s="228" t="s">
        <v>570</v>
      </c>
      <c r="J215" s="229">
        <v>44538</v>
      </c>
      <c r="K215" s="156">
        <v>8381553</v>
      </c>
      <c r="L215" s="156">
        <v>8507750</v>
      </c>
      <c r="M215" s="156">
        <v>8880433</v>
      </c>
      <c r="N215" s="156">
        <v>126196.94</v>
      </c>
      <c r="O215" s="156">
        <v>0</v>
      </c>
      <c r="P215" s="156">
        <v>9233589</v>
      </c>
      <c r="Q215" s="156">
        <v>0</v>
      </c>
      <c r="R215" s="156">
        <v>0</v>
      </c>
      <c r="S215" s="156">
        <v>0</v>
      </c>
      <c r="T215" s="156">
        <v>0</v>
      </c>
      <c r="U215" s="156">
        <v>0</v>
      </c>
      <c r="V215" s="156">
        <v>0</v>
      </c>
      <c r="W215" s="156">
        <v>0</v>
      </c>
      <c r="X215" s="156">
        <v>0</v>
      </c>
      <c r="Y215" s="156">
        <v>0</v>
      </c>
      <c r="Z215" s="156">
        <v>0</v>
      </c>
      <c r="AA215" s="156">
        <v>0</v>
      </c>
      <c r="AB215" s="156">
        <v>0</v>
      </c>
      <c r="AC215" s="156">
        <v>0</v>
      </c>
      <c r="AD215" s="156">
        <v>0</v>
      </c>
      <c r="AE215" s="156">
        <v>0</v>
      </c>
      <c r="AF215" s="156">
        <v>8880433</v>
      </c>
      <c r="AG215" s="156">
        <v>9233589</v>
      </c>
      <c r="AH215" s="156">
        <v>353156</v>
      </c>
      <c r="AI215" s="156">
        <v>9618300</v>
      </c>
      <c r="AJ215" s="3"/>
      <c r="AK215" s="4"/>
    </row>
    <row r="216" spans="1:37" ht="24">
      <c r="A216" s="227">
        <v>7</v>
      </c>
      <c r="B216" s="228" t="s">
        <v>545</v>
      </c>
      <c r="C216" s="228">
        <v>44358325201</v>
      </c>
      <c r="D216" s="228" t="s">
        <v>634</v>
      </c>
      <c r="E216" s="228" t="s">
        <v>635</v>
      </c>
      <c r="F216" s="228" t="s">
        <v>570</v>
      </c>
      <c r="G216" s="228" t="s">
        <v>570</v>
      </c>
      <c r="H216" s="228" t="s">
        <v>570</v>
      </c>
      <c r="I216" s="228" t="s">
        <v>570</v>
      </c>
      <c r="J216" s="229">
        <v>44615</v>
      </c>
      <c r="K216" s="156">
        <v>1439445</v>
      </c>
      <c r="L216" s="156">
        <v>1439445</v>
      </c>
      <c r="M216" s="156">
        <v>1363648</v>
      </c>
      <c r="N216" s="156">
        <v>0</v>
      </c>
      <c r="O216" s="156">
        <v>0</v>
      </c>
      <c r="P216" s="156">
        <v>1363533</v>
      </c>
      <c r="Q216" s="156">
        <v>0</v>
      </c>
      <c r="R216" s="156">
        <v>0</v>
      </c>
      <c r="S216" s="156">
        <v>0</v>
      </c>
      <c r="T216" s="156">
        <v>0</v>
      </c>
      <c r="U216" s="156">
        <v>0</v>
      </c>
      <c r="V216" s="156">
        <v>0</v>
      </c>
      <c r="W216" s="156">
        <v>0</v>
      </c>
      <c r="X216" s="156">
        <v>0</v>
      </c>
      <c r="Y216" s="156">
        <v>0</v>
      </c>
      <c r="Z216" s="156">
        <v>0</v>
      </c>
      <c r="AA216" s="156">
        <v>0</v>
      </c>
      <c r="AB216" s="156">
        <v>0</v>
      </c>
      <c r="AC216" s="156">
        <v>0</v>
      </c>
      <c r="AD216" s="156">
        <v>0</v>
      </c>
      <c r="AE216" s="156">
        <v>0</v>
      </c>
      <c r="AF216" s="156">
        <v>1363648</v>
      </c>
      <c r="AG216" s="156">
        <v>1363533</v>
      </c>
      <c r="AH216" s="156">
        <v>-115</v>
      </c>
      <c r="AI216" s="156">
        <v>1085600</v>
      </c>
      <c r="AJ216" s="3"/>
      <c r="AK216" s="4"/>
    </row>
    <row r="217" spans="1:37" ht="12">
      <c r="A217" s="227">
        <v>7</v>
      </c>
      <c r="B217" s="228" t="s">
        <v>431</v>
      </c>
      <c r="C217" s="228">
        <v>43591435201</v>
      </c>
      <c r="D217" s="228" t="s">
        <v>577</v>
      </c>
      <c r="E217" s="228" t="s">
        <v>578</v>
      </c>
      <c r="F217" s="228" t="s">
        <v>570</v>
      </c>
      <c r="G217" s="228" t="s">
        <v>570</v>
      </c>
      <c r="H217" s="228" t="s">
        <v>570</v>
      </c>
      <c r="I217" s="228" t="s">
        <v>570</v>
      </c>
      <c r="J217" s="229">
        <v>44706</v>
      </c>
      <c r="K217" s="156">
        <v>2222629</v>
      </c>
      <c r="L217" s="156">
        <v>2357768</v>
      </c>
      <c r="M217" s="156">
        <v>2205247</v>
      </c>
      <c r="N217" s="156">
        <v>135139.13</v>
      </c>
      <c r="O217" s="156">
        <v>0</v>
      </c>
      <c r="P217" s="156">
        <v>2190340</v>
      </c>
      <c r="Q217" s="156">
        <v>0</v>
      </c>
      <c r="R217" s="156">
        <v>0</v>
      </c>
      <c r="S217" s="156">
        <v>0</v>
      </c>
      <c r="T217" s="156">
        <v>0</v>
      </c>
      <c r="U217" s="156">
        <v>0</v>
      </c>
      <c r="V217" s="156">
        <v>0</v>
      </c>
      <c r="W217" s="156">
        <v>0</v>
      </c>
      <c r="X217" s="156">
        <v>0</v>
      </c>
      <c r="Y217" s="156">
        <v>0</v>
      </c>
      <c r="Z217" s="156">
        <v>0</v>
      </c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2205247</v>
      </c>
      <c r="AG217" s="156">
        <v>2190340</v>
      </c>
      <c r="AH217" s="156">
        <v>-14907</v>
      </c>
      <c r="AI217" s="156">
        <v>2009600</v>
      </c>
      <c r="AJ217" s="3"/>
      <c r="AK217" s="4"/>
    </row>
    <row r="218" spans="1:37" ht="12">
      <c r="A218" s="227">
        <v>7</v>
      </c>
      <c r="B218" s="228" t="s">
        <v>803</v>
      </c>
      <c r="C218" s="228">
        <v>44332015201</v>
      </c>
      <c r="D218" s="228" t="s">
        <v>602</v>
      </c>
      <c r="E218" s="228" t="s">
        <v>603</v>
      </c>
      <c r="F218" s="228" t="s">
        <v>570</v>
      </c>
      <c r="G218" s="228" t="s">
        <v>570</v>
      </c>
      <c r="H218" s="228" t="s">
        <v>570</v>
      </c>
      <c r="I218" s="228" t="s">
        <v>570</v>
      </c>
      <c r="J218" s="229">
        <v>44706</v>
      </c>
      <c r="K218" s="156">
        <v>1340863</v>
      </c>
      <c r="L218" s="156">
        <v>1340863</v>
      </c>
      <c r="M218" s="156">
        <v>1268582</v>
      </c>
      <c r="N218" s="156">
        <v>0</v>
      </c>
      <c r="O218" s="156">
        <v>-12000</v>
      </c>
      <c r="P218" s="156">
        <v>1256582</v>
      </c>
      <c r="Q218" s="156">
        <v>0</v>
      </c>
      <c r="R218" s="156">
        <v>0</v>
      </c>
      <c r="S218" s="156">
        <v>0</v>
      </c>
      <c r="T218" s="156">
        <v>0</v>
      </c>
      <c r="U218" s="156">
        <v>0</v>
      </c>
      <c r="V218" s="156">
        <v>-12000</v>
      </c>
      <c r="W218" s="156">
        <v>-12000</v>
      </c>
      <c r="X218" s="156">
        <v>0</v>
      </c>
      <c r="Y218" s="156">
        <v>0</v>
      </c>
      <c r="Z218" s="156">
        <v>0</v>
      </c>
      <c r="AA218" s="156">
        <v>0</v>
      </c>
      <c r="AB218" s="156">
        <v>0</v>
      </c>
      <c r="AC218" s="156">
        <v>0</v>
      </c>
      <c r="AD218" s="156">
        <v>0</v>
      </c>
      <c r="AE218" s="156">
        <v>-12000</v>
      </c>
      <c r="AF218" s="156">
        <v>1256582</v>
      </c>
      <c r="AG218" s="156">
        <v>1256582</v>
      </c>
      <c r="AH218" s="156">
        <v>0</v>
      </c>
      <c r="AI218" s="156">
        <v>2027300</v>
      </c>
      <c r="AJ218" s="3"/>
      <c r="AK218" s="4"/>
    </row>
    <row r="219" spans="1:37" ht="12">
      <c r="A219" s="227">
        <v>7</v>
      </c>
      <c r="B219" s="228" t="s">
        <v>433</v>
      </c>
      <c r="C219" s="228">
        <v>44490215223</v>
      </c>
      <c r="D219" s="228" t="s">
        <v>643</v>
      </c>
      <c r="E219" s="228" t="s">
        <v>644</v>
      </c>
      <c r="F219" s="228" t="s">
        <v>570</v>
      </c>
      <c r="G219" s="228" t="s">
        <v>570</v>
      </c>
      <c r="H219" s="228" t="s">
        <v>570</v>
      </c>
      <c r="I219" s="228" t="s">
        <v>570</v>
      </c>
      <c r="J219" s="229">
        <v>44517</v>
      </c>
      <c r="K219" s="156">
        <v>4025439</v>
      </c>
      <c r="L219" s="156">
        <v>4151284</v>
      </c>
      <c r="M219" s="156">
        <v>4188035</v>
      </c>
      <c r="N219" s="156">
        <v>125844.34</v>
      </c>
      <c r="O219" s="156">
        <v>0</v>
      </c>
      <c r="P219" s="156">
        <v>4188035</v>
      </c>
      <c r="Q219" s="156">
        <v>0</v>
      </c>
      <c r="R219" s="156">
        <v>0</v>
      </c>
      <c r="S219" s="156">
        <v>0</v>
      </c>
      <c r="T219" s="156">
        <v>0</v>
      </c>
      <c r="U219" s="156">
        <v>0</v>
      </c>
      <c r="V219" s="156">
        <v>0</v>
      </c>
      <c r="W219" s="156">
        <v>0</v>
      </c>
      <c r="X219" s="156">
        <v>0</v>
      </c>
      <c r="Y219" s="156">
        <v>0</v>
      </c>
      <c r="Z219" s="156">
        <v>0</v>
      </c>
      <c r="AA219" s="156">
        <v>0</v>
      </c>
      <c r="AB219" s="156">
        <v>0</v>
      </c>
      <c r="AC219" s="156">
        <v>0</v>
      </c>
      <c r="AD219" s="156">
        <v>0</v>
      </c>
      <c r="AE219" s="156">
        <v>0</v>
      </c>
      <c r="AF219" s="156">
        <v>4188035</v>
      </c>
      <c r="AG219" s="156">
        <v>4188035</v>
      </c>
      <c r="AH219" s="156">
        <v>0</v>
      </c>
      <c r="AI219" s="156">
        <v>3685201</v>
      </c>
      <c r="AJ219" s="3"/>
      <c r="AK219" s="4"/>
    </row>
    <row r="220" spans="1:37" ht="12">
      <c r="A220" s="227">
        <v>8</v>
      </c>
      <c r="B220" s="228" t="s">
        <v>435</v>
      </c>
      <c r="C220" s="228">
        <v>43554615201</v>
      </c>
      <c r="D220" s="228" t="s">
        <v>669</v>
      </c>
      <c r="E220" s="228" t="s">
        <v>670</v>
      </c>
      <c r="F220" s="228" t="s">
        <v>570</v>
      </c>
      <c r="G220" s="228" t="s">
        <v>570</v>
      </c>
      <c r="H220" s="228" t="s">
        <v>570</v>
      </c>
      <c r="I220" s="228" t="s">
        <v>570</v>
      </c>
      <c r="J220" s="229">
        <v>43266</v>
      </c>
      <c r="K220" s="156">
        <v>143269821</v>
      </c>
      <c r="L220" s="156">
        <v>145759356</v>
      </c>
      <c r="M220" s="156">
        <v>145166429</v>
      </c>
      <c r="N220" s="156">
        <v>2489534.9900000002</v>
      </c>
      <c r="O220" s="156">
        <v>5000000</v>
      </c>
      <c r="P220" s="156">
        <v>144293300</v>
      </c>
      <c r="Q220" s="156">
        <v>0</v>
      </c>
      <c r="R220" s="156">
        <v>0</v>
      </c>
      <c r="S220" s="156">
        <v>0</v>
      </c>
      <c r="T220" s="156">
        <v>0</v>
      </c>
      <c r="U220" s="156">
        <v>0</v>
      </c>
      <c r="V220" s="156">
        <v>0</v>
      </c>
      <c r="W220" s="156">
        <v>0</v>
      </c>
      <c r="X220" s="156">
        <v>5000000</v>
      </c>
      <c r="Y220" s="156">
        <v>0</v>
      </c>
      <c r="Z220" s="156">
        <v>0</v>
      </c>
      <c r="AA220" s="156">
        <v>0</v>
      </c>
      <c r="AB220" s="156">
        <v>0</v>
      </c>
      <c r="AC220" s="156">
        <v>0</v>
      </c>
      <c r="AD220" s="156">
        <v>5000000</v>
      </c>
      <c r="AE220" s="156">
        <v>5000000</v>
      </c>
      <c r="AF220" s="156">
        <v>150166429</v>
      </c>
      <c r="AG220" s="156">
        <v>144293300</v>
      </c>
      <c r="AH220" s="156">
        <v>-5873129</v>
      </c>
      <c r="AI220" s="156">
        <v>156867750</v>
      </c>
      <c r="AJ220" s="3" t="s">
        <v>782</v>
      </c>
      <c r="AK220" s="4" t="s">
        <v>783</v>
      </c>
    </row>
    <row r="221" spans="1:37" ht="12">
      <c r="A221" s="227">
        <v>8</v>
      </c>
      <c r="B221" s="228" t="s">
        <v>437</v>
      </c>
      <c r="C221" s="228">
        <v>43798615201</v>
      </c>
      <c r="D221" s="228" t="s">
        <v>804</v>
      </c>
      <c r="E221" s="228" t="s">
        <v>805</v>
      </c>
      <c r="F221" s="228" t="s">
        <v>570</v>
      </c>
      <c r="G221" s="228" t="s">
        <v>570</v>
      </c>
      <c r="H221" s="228" t="s">
        <v>570</v>
      </c>
      <c r="I221" s="228" t="s">
        <v>570</v>
      </c>
      <c r="J221" s="229">
        <v>43599</v>
      </c>
      <c r="K221" s="156">
        <v>31832323</v>
      </c>
      <c r="L221" s="156">
        <v>32865375</v>
      </c>
      <c r="M221" s="156">
        <v>32938830</v>
      </c>
      <c r="N221" s="156">
        <v>1033051.69</v>
      </c>
      <c r="O221" s="156">
        <v>0</v>
      </c>
      <c r="P221" s="156">
        <v>32271398</v>
      </c>
      <c r="Q221" s="156">
        <v>0</v>
      </c>
      <c r="R221" s="156">
        <v>0</v>
      </c>
      <c r="S221" s="156">
        <v>0</v>
      </c>
      <c r="T221" s="156">
        <v>0</v>
      </c>
      <c r="U221" s="156">
        <v>0</v>
      </c>
      <c r="V221" s="156">
        <v>0</v>
      </c>
      <c r="W221" s="156">
        <v>0</v>
      </c>
      <c r="X221" s="156">
        <v>0</v>
      </c>
      <c r="Y221" s="156">
        <v>0</v>
      </c>
      <c r="Z221" s="156">
        <v>0</v>
      </c>
      <c r="AA221" s="156">
        <v>0</v>
      </c>
      <c r="AB221" s="156">
        <v>0</v>
      </c>
      <c r="AC221" s="156">
        <v>0</v>
      </c>
      <c r="AD221" s="156">
        <v>0</v>
      </c>
      <c r="AE221" s="156">
        <v>0</v>
      </c>
      <c r="AF221" s="156">
        <v>32938830</v>
      </c>
      <c r="AG221" s="156">
        <v>32271398</v>
      </c>
      <c r="AH221" s="156">
        <v>-667433</v>
      </c>
      <c r="AI221" s="156">
        <v>33799887</v>
      </c>
      <c r="AJ221" s="3"/>
      <c r="AK221" s="4"/>
    </row>
    <row r="222" spans="1:37" ht="24">
      <c r="A222" s="227">
        <v>8</v>
      </c>
      <c r="B222" s="228" t="s">
        <v>439</v>
      </c>
      <c r="C222" s="228">
        <v>43730045201</v>
      </c>
      <c r="D222" s="228" t="s">
        <v>806</v>
      </c>
      <c r="E222" s="228" t="s">
        <v>807</v>
      </c>
      <c r="F222" s="228" t="s">
        <v>570</v>
      </c>
      <c r="G222" s="228" t="s">
        <v>570</v>
      </c>
      <c r="H222" s="228" t="s">
        <v>570</v>
      </c>
      <c r="I222" s="228" t="s">
        <v>570</v>
      </c>
      <c r="J222" s="229">
        <v>43725</v>
      </c>
      <c r="K222" s="156">
        <v>139979406</v>
      </c>
      <c r="L222" s="156">
        <v>145733672</v>
      </c>
      <c r="M222" s="156">
        <v>144794963</v>
      </c>
      <c r="N222" s="156">
        <v>5754265.1299999999</v>
      </c>
      <c r="O222" s="156">
        <v>6000000</v>
      </c>
      <c r="P222" s="156">
        <v>144860516</v>
      </c>
      <c r="Q222" s="156">
        <v>0</v>
      </c>
      <c r="R222" s="156">
        <v>0</v>
      </c>
      <c r="S222" s="156">
        <v>0</v>
      </c>
      <c r="T222" s="156">
        <v>0</v>
      </c>
      <c r="U222" s="156">
        <v>0</v>
      </c>
      <c r="V222" s="156">
        <v>0</v>
      </c>
      <c r="W222" s="156">
        <v>0</v>
      </c>
      <c r="X222" s="156">
        <v>6000000</v>
      </c>
      <c r="Y222" s="156">
        <v>0</v>
      </c>
      <c r="Z222" s="156">
        <v>0</v>
      </c>
      <c r="AA222" s="156">
        <v>0</v>
      </c>
      <c r="AB222" s="156">
        <v>0</v>
      </c>
      <c r="AC222" s="156">
        <v>0</v>
      </c>
      <c r="AD222" s="156">
        <v>6000000</v>
      </c>
      <c r="AE222" s="156">
        <v>6000000</v>
      </c>
      <c r="AF222" s="156">
        <v>150794963</v>
      </c>
      <c r="AG222" s="156">
        <v>144860516</v>
      </c>
      <c r="AH222" s="156">
        <v>-5934447</v>
      </c>
      <c r="AI222" s="156">
        <v>118749146</v>
      </c>
      <c r="AJ222" s="3" t="s">
        <v>713</v>
      </c>
      <c r="AK222" s="4" t="s">
        <v>714</v>
      </c>
    </row>
    <row r="223" spans="1:37" ht="24">
      <c r="A223" s="227">
        <v>8</v>
      </c>
      <c r="B223" s="228" t="s">
        <v>547</v>
      </c>
      <c r="C223" s="228">
        <v>44387815201</v>
      </c>
      <c r="D223" s="228" t="s">
        <v>784</v>
      </c>
      <c r="E223" s="228" t="s">
        <v>785</v>
      </c>
      <c r="F223" s="228" t="s">
        <v>570</v>
      </c>
      <c r="G223" s="228" t="s">
        <v>570</v>
      </c>
      <c r="H223" s="228" t="s">
        <v>570</v>
      </c>
      <c r="I223" s="228" t="s">
        <v>570</v>
      </c>
      <c r="J223" s="229">
        <v>43935</v>
      </c>
      <c r="K223" s="156">
        <v>3263898</v>
      </c>
      <c r="L223" s="156">
        <v>3263898</v>
      </c>
      <c r="M223" s="156">
        <v>3283729</v>
      </c>
      <c r="N223" s="156">
        <v>0</v>
      </c>
      <c r="O223" s="156">
        <v>0</v>
      </c>
      <c r="P223" s="156">
        <v>3283729</v>
      </c>
      <c r="Q223" s="156">
        <v>0</v>
      </c>
      <c r="R223" s="156">
        <v>0</v>
      </c>
      <c r="S223" s="156">
        <v>0</v>
      </c>
      <c r="T223" s="156">
        <v>0</v>
      </c>
      <c r="U223" s="156">
        <v>0</v>
      </c>
      <c r="V223" s="156">
        <v>0</v>
      </c>
      <c r="W223" s="156">
        <v>0</v>
      </c>
      <c r="X223" s="156">
        <v>0</v>
      </c>
      <c r="Y223" s="156">
        <v>0</v>
      </c>
      <c r="Z223" s="156">
        <v>0</v>
      </c>
      <c r="AA223" s="156">
        <v>0</v>
      </c>
      <c r="AB223" s="156">
        <v>0</v>
      </c>
      <c r="AC223" s="156">
        <v>0</v>
      </c>
      <c r="AD223" s="156">
        <v>0</v>
      </c>
      <c r="AE223" s="156">
        <v>0</v>
      </c>
      <c r="AF223" s="156">
        <v>3283729</v>
      </c>
      <c r="AG223" s="156">
        <v>3283729</v>
      </c>
      <c r="AH223" s="156">
        <v>0</v>
      </c>
      <c r="AI223" s="156">
        <v>3999932</v>
      </c>
      <c r="AJ223" s="3"/>
      <c r="AK223" s="4"/>
    </row>
    <row r="224" spans="1:37" ht="12">
      <c r="A224" s="227">
        <v>8</v>
      </c>
      <c r="B224" s="228" t="s">
        <v>441</v>
      </c>
      <c r="C224" s="228">
        <v>44070015201</v>
      </c>
      <c r="D224" s="228" t="s">
        <v>720</v>
      </c>
      <c r="E224" s="228" t="s">
        <v>721</v>
      </c>
      <c r="F224" s="228" t="s">
        <v>570</v>
      </c>
      <c r="G224" s="228" t="s">
        <v>570</v>
      </c>
      <c r="H224" s="228" t="s">
        <v>570</v>
      </c>
      <c r="I224" s="228" t="s">
        <v>570</v>
      </c>
      <c r="J224" s="229">
        <v>44074</v>
      </c>
      <c r="K224" s="156">
        <v>16707654</v>
      </c>
      <c r="L224" s="156">
        <v>17277221</v>
      </c>
      <c r="M224" s="156">
        <v>16518546</v>
      </c>
      <c r="N224" s="156">
        <v>569566.93999999994</v>
      </c>
      <c r="O224" s="156">
        <v>0</v>
      </c>
      <c r="P224" s="156">
        <v>16862183</v>
      </c>
      <c r="Q224" s="156">
        <v>0</v>
      </c>
      <c r="R224" s="156">
        <v>0</v>
      </c>
      <c r="S224" s="156">
        <v>0</v>
      </c>
      <c r="T224" s="156">
        <v>0</v>
      </c>
      <c r="U224" s="156">
        <v>0</v>
      </c>
      <c r="V224" s="156">
        <v>0</v>
      </c>
      <c r="W224" s="156">
        <v>0</v>
      </c>
      <c r="X224" s="156">
        <v>0</v>
      </c>
      <c r="Y224" s="156">
        <v>0</v>
      </c>
      <c r="Z224" s="156">
        <v>0</v>
      </c>
      <c r="AA224" s="156">
        <v>0</v>
      </c>
      <c r="AB224" s="156">
        <v>0</v>
      </c>
      <c r="AC224" s="156">
        <v>0</v>
      </c>
      <c r="AD224" s="156">
        <v>0</v>
      </c>
      <c r="AE224" s="156">
        <v>0</v>
      </c>
      <c r="AF224" s="156">
        <v>16518546</v>
      </c>
      <c r="AG224" s="156">
        <v>16862183</v>
      </c>
      <c r="AH224" s="156">
        <v>343637</v>
      </c>
      <c r="AI224" s="156">
        <v>20328686</v>
      </c>
      <c r="AJ224" s="3"/>
      <c r="AK224" s="4"/>
    </row>
    <row r="225" spans="1:37" ht="24">
      <c r="A225" s="227">
        <v>8</v>
      </c>
      <c r="B225" s="228" t="s">
        <v>549</v>
      </c>
      <c r="C225" s="228">
        <v>44388015201</v>
      </c>
      <c r="D225" s="228" t="s">
        <v>743</v>
      </c>
      <c r="E225" s="228" t="s">
        <v>744</v>
      </c>
      <c r="F225" s="228" t="s">
        <v>570</v>
      </c>
      <c r="G225" s="228" t="s">
        <v>570</v>
      </c>
      <c r="H225" s="228" t="s">
        <v>570</v>
      </c>
      <c r="I225" s="228" t="s">
        <v>570</v>
      </c>
      <c r="J225" s="229">
        <v>44089</v>
      </c>
      <c r="K225" s="156">
        <v>650221</v>
      </c>
      <c r="L225" s="156">
        <v>650221</v>
      </c>
      <c r="M225" s="156">
        <v>606614</v>
      </c>
      <c r="N225" s="156">
        <v>0</v>
      </c>
      <c r="O225" s="156">
        <v>0</v>
      </c>
      <c r="P225" s="156">
        <v>606614</v>
      </c>
      <c r="Q225" s="156">
        <v>0</v>
      </c>
      <c r="R225" s="156">
        <v>0</v>
      </c>
      <c r="S225" s="156">
        <v>0</v>
      </c>
      <c r="T225" s="156">
        <v>0</v>
      </c>
      <c r="U225" s="156">
        <v>0</v>
      </c>
      <c r="V225" s="156">
        <v>0</v>
      </c>
      <c r="W225" s="156">
        <v>0</v>
      </c>
      <c r="X225" s="156">
        <v>0</v>
      </c>
      <c r="Y225" s="156">
        <v>0</v>
      </c>
      <c r="Z225" s="156">
        <v>0</v>
      </c>
      <c r="AA225" s="156">
        <v>0</v>
      </c>
      <c r="AB225" s="156">
        <v>0</v>
      </c>
      <c r="AC225" s="156">
        <v>0</v>
      </c>
      <c r="AD225" s="156">
        <v>0</v>
      </c>
      <c r="AE225" s="156">
        <v>0</v>
      </c>
      <c r="AF225" s="156">
        <v>606614</v>
      </c>
      <c r="AG225" s="156">
        <v>606614</v>
      </c>
      <c r="AH225" s="156">
        <v>0</v>
      </c>
      <c r="AI225" s="156">
        <v>1256846</v>
      </c>
      <c r="AJ225" s="3"/>
      <c r="AK225" s="4"/>
    </row>
    <row r="226" spans="1:37" ht="12">
      <c r="A226" s="227">
        <v>8</v>
      </c>
      <c r="B226" s="228" t="s">
        <v>551</v>
      </c>
      <c r="C226" s="228">
        <v>43496825201</v>
      </c>
      <c r="D226" s="228" t="s">
        <v>604</v>
      </c>
      <c r="E226" s="228" t="s">
        <v>605</v>
      </c>
      <c r="F226" s="228" t="s">
        <v>570</v>
      </c>
      <c r="G226" s="228" t="s">
        <v>570</v>
      </c>
      <c r="H226" s="228" t="s">
        <v>570</v>
      </c>
      <c r="I226" s="228" t="s">
        <v>570</v>
      </c>
      <c r="J226" s="229">
        <v>44393</v>
      </c>
      <c r="K226" s="156">
        <v>5495495</v>
      </c>
      <c r="L226" s="156">
        <v>5495495</v>
      </c>
      <c r="M226" s="156">
        <v>5449321</v>
      </c>
      <c r="N226" s="156">
        <v>0</v>
      </c>
      <c r="O226" s="156">
        <v>0</v>
      </c>
      <c r="P226" s="156">
        <v>5449321</v>
      </c>
      <c r="Q226" s="156">
        <v>0</v>
      </c>
      <c r="R226" s="156">
        <v>0</v>
      </c>
      <c r="S226" s="156">
        <v>0</v>
      </c>
      <c r="T226" s="156">
        <v>0</v>
      </c>
      <c r="U226" s="156">
        <v>0</v>
      </c>
      <c r="V226" s="156">
        <v>0</v>
      </c>
      <c r="W226" s="156">
        <v>0</v>
      </c>
      <c r="X226" s="156">
        <v>0</v>
      </c>
      <c r="Y226" s="156">
        <v>0</v>
      </c>
      <c r="Z226" s="156">
        <v>0</v>
      </c>
      <c r="AA226" s="156">
        <v>0</v>
      </c>
      <c r="AB226" s="156">
        <v>0</v>
      </c>
      <c r="AC226" s="156">
        <v>0</v>
      </c>
      <c r="AD226" s="156">
        <v>0</v>
      </c>
      <c r="AE226" s="156">
        <v>0</v>
      </c>
      <c r="AF226" s="156">
        <v>5449321</v>
      </c>
      <c r="AG226" s="156">
        <v>5449321</v>
      </c>
      <c r="AH226" s="156">
        <v>0</v>
      </c>
      <c r="AI226" s="156">
        <v>6335420</v>
      </c>
      <c r="AJ226" s="3" t="s">
        <v>808</v>
      </c>
      <c r="AK226" s="4" t="s">
        <v>809</v>
      </c>
    </row>
    <row r="227" spans="1:37" ht="12">
      <c r="A227" s="227">
        <v>8</v>
      </c>
      <c r="B227" s="228" t="s">
        <v>443</v>
      </c>
      <c r="C227" s="228">
        <v>44262715201</v>
      </c>
      <c r="D227" s="228" t="s">
        <v>810</v>
      </c>
      <c r="E227" s="228" t="s">
        <v>811</v>
      </c>
      <c r="F227" s="228" t="s">
        <v>570</v>
      </c>
      <c r="G227" s="228" t="s">
        <v>570</v>
      </c>
      <c r="H227" s="228" t="s">
        <v>570</v>
      </c>
      <c r="I227" s="228" t="s">
        <v>570</v>
      </c>
      <c r="J227" s="229">
        <v>44327</v>
      </c>
      <c r="K227" s="156">
        <v>3696363</v>
      </c>
      <c r="L227" s="156">
        <v>3796363</v>
      </c>
      <c r="M227" s="156">
        <v>3796871</v>
      </c>
      <c r="N227" s="156">
        <v>100000</v>
      </c>
      <c r="O227" s="156">
        <v>0</v>
      </c>
      <c r="P227" s="156">
        <v>3797393</v>
      </c>
      <c r="Q227" s="156">
        <v>0</v>
      </c>
      <c r="R227" s="156">
        <v>0</v>
      </c>
      <c r="S227" s="156">
        <v>0</v>
      </c>
      <c r="T227" s="156">
        <v>0</v>
      </c>
      <c r="U227" s="156">
        <v>0</v>
      </c>
      <c r="V227" s="156">
        <v>0</v>
      </c>
      <c r="W227" s="156">
        <v>0</v>
      </c>
      <c r="X227" s="156">
        <v>0</v>
      </c>
      <c r="Y227" s="156">
        <v>0</v>
      </c>
      <c r="Z227" s="156">
        <v>0</v>
      </c>
      <c r="AA227" s="156">
        <v>0</v>
      </c>
      <c r="AB227" s="156">
        <v>0</v>
      </c>
      <c r="AC227" s="156">
        <v>0</v>
      </c>
      <c r="AD227" s="156">
        <v>0</v>
      </c>
      <c r="AE227" s="156">
        <v>0</v>
      </c>
      <c r="AF227" s="156">
        <v>3796871</v>
      </c>
      <c r="AG227" s="156">
        <v>3797393</v>
      </c>
      <c r="AH227" s="156">
        <v>522</v>
      </c>
      <c r="AI227" s="156">
        <v>3759344</v>
      </c>
      <c r="AJ227" s="3"/>
      <c r="AK227" s="4"/>
    </row>
    <row r="228" spans="1:37" ht="24">
      <c r="A228" s="227">
        <v>8</v>
      </c>
      <c r="B228" s="228" t="s">
        <v>445</v>
      </c>
      <c r="C228" s="228">
        <v>44029215201</v>
      </c>
      <c r="D228" s="228" t="s">
        <v>735</v>
      </c>
      <c r="E228" s="228" t="s">
        <v>736</v>
      </c>
      <c r="F228" s="228" t="s">
        <v>570</v>
      </c>
      <c r="G228" s="228" t="s">
        <v>570</v>
      </c>
      <c r="H228" s="228" t="s">
        <v>570</v>
      </c>
      <c r="I228" s="228" t="s">
        <v>570</v>
      </c>
      <c r="J228" s="229">
        <v>44453</v>
      </c>
      <c r="K228" s="156">
        <v>13350942</v>
      </c>
      <c r="L228" s="156">
        <v>13774510</v>
      </c>
      <c r="M228" s="156">
        <v>13575224</v>
      </c>
      <c r="N228" s="156">
        <v>423567.64</v>
      </c>
      <c r="O228" s="156">
        <v>0</v>
      </c>
      <c r="P228" s="156">
        <v>13929187</v>
      </c>
      <c r="Q228" s="156">
        <v>0</v>
      </c>
      <c r="R228" s="156">
        <v>0</v>
      </c>
      <c r="S228" s="156">
        <v>0</v>
      </c>
      <c r="T228" s="156">
        <v>0</v>
      </c>
      <c r="U228" s="156">
        <v>0</v>
      </c>
      <c r="V228" s="156">
        <v>0</v>
      </c>
      <c r="W228" s="156">
        <v>0</v>
      </c>
      <c r="X228" s="156">
        <v>0</v>
      </c>
      <c r="Y228" s="156">
        <v>0</v>
      </c>
      <c r="Z228" s="156">
        <v>0</v>
      </c>
      <c r="AA228" s="156">
        <v>0</v>
      </c>
      <c r="AB228" s="156">
        <v>0</v>
      </c>
      <c r="AC228" s="156">
        <v>0</v>
      </c>
      <c r="AD228" s="156">
        <v>0</v>
      </c>
      <c r="AE228" s="156">
        <v>0</v>
      </c>
      <c r="AF228" s="156">
        <v>13575224</v>
      </c>
      <c r="AG228" s="156">
        <v>13929187</v>
      </c>
      <c r="AH228" s="156">
        <v>353962</v>
      </c>
      <c r="AI228" s="156">
        <v>12351695</v>
      </c>
      <c r="AJ228" s="3"/>
      <c r="AK228" s="4"/>
    </row>
    <row r="229" spans="1:37" ht="12">
      <c r="A229" s="227">
        <v>8</v>
      </c>
      <c r="B229" s="228" t="s">
        <v>812</v>
      </c>
      <c r="C229" s="228">
        <v>43730095201</v>
      </c>
      <c r="D229" s="228" t="s">
        <v>813</v>
      </c>
      <c r="E229" s="228" t="s">
        <v>814</v>
      </c>
      <c r="F229" s="228" t="s">
        <v>570</v>
      </c>
      <c r="G229" s="228" t="s">
        <v>570</v>
      </c>
      <c r="H229" s="228" t="s">
        <v>570</v>
      </c>
      <c r="I229" s="228" t="s">
        <v>570</v>
      </c>
      <c r="J229" s="229">
        <v>44600</v>
      </c>
      <c r="K229" s="156">
        <v>5115331</v>
      </c>
      <c r="L229" s="156">
        <v>5115331</v>
      </c>
      <c r="M229" s="156">
        <v>5070631</v>
      </c>
      <c r="N229" s="156">
        <v>0</v>
      </c>
      <c r="O229" s="156">
        <v>0</v>
      </c>
      <c r="P229" s="156">
        <v>5070631</v>
      </c>
      <c r="Q229" s="156">
        <v>0</v>
      </c>
      <c r="R229" s="156">
        <v>0</v>
      </c>
      <c r="S229" s="156">
        <v>0</v>
      </c>
      <c r="T229" s="156">
        <v>0</v>
      </c>
      <c r="U229" s="156">
        <v>0</v>
      </c>
      <c r="V229" s="156">
        <v>0</v>
      </c>
      <c r="W229" s="156">
        <v>0</v>
      </c>
      <c r="X229" s="156">
        <v>0</v>
      </c>
      <c r="Y229" s="156">
        <v>0</v>
      </c>
      <c r="Z229" s="156">
        <v>0</v>
      </c>
      <c r="AA229" s="156">
        <v>0</v>
      </c>
      <c r="AB229" s="156">
        <v>0</v>
      </c>
      <c r="AC229" s="156">
        <v>0</v>
      </c>
      <c r="AD229" s="156">
        <v>0</v>
      </c>
      <c r="AE229" s="156">
        <v>0</v>
      </c>
      <c r="AF229" s="156">
        <v>5070631</v>
      </c>
      <c r="AG229" s="156">
        <v>5070631</v>
      </c>
      <c r="AH229" s="156">
        <v>0</v>
      </c>
      <c r="AI229" s="156">
        <v>5087754</v>
      </c>
      <c r="AJ229" s="3"/>
      <c r="AK229" s="4"/>
    </row>
    <row r="230" spans="1:37" ht="24">
      <c r="A230" s="227">
        <v>8</v>
      </c>
      <c r="B230" s="228" t="s">
        <v>447</v>
      </c>
      <c r="C230" s="228">
        <v>44430115201</v>
      </c>
      <c r="D230" s="228" t="s">
        <v>784</v>
      </c>
      <c r="E230" s="228" t="s">
        <v>785</v>
      </c>
      <c r="F230" s="228" t="s">
        <v>570</v>
      </c>
      <c r="G230" s="228" t="s">
        <v>570</v>
      </c>
      <c r="H230" s="228" t="s">
        <v>570</v>
      </c>
      <c r="I230" s="228" t="s">
        <v>570</v>
      </c>
      <c r="J230" s="229">
        <v>44544</v>
      </c>
      <c r="K230" s="156">
        <v>1975221</v>
      </c>
      <c r="L230" s="156">
        <v>2101149</v>
      </c>
      <c r="M230" s="156">
        <v>2102097</v>
      </c>
      <c r="N230" s="156">
        <v>125927.59</v>
      </c>
      <c r="O230" s="156">
        <v>0</v>
      </c>
      <c r="P230" s="156">
        <v>2109833</v>
      </c>
      <c r="Q230" s="156">
        <v>0</v>
      </c>
      <c r="R230" s="156">
        <v>0</v>
      </c>
      <c r="S230" s="156">
        <v>0</v>
      </c>
      <c r="T230" s="156">
        <v>0</v>
      </c>
      <c r="U230" s="156">
        <v>0</v>
      </c>
      <c r="V230" s="156">
        <v>0</v>
      </c>
      <c r="W230" s="156">
        <v>0</v>
      </c>
      <c r="X230" s="156">
        <v>0</v>
      </c>
      <c r="Y230" s="156">
        <v>0</v>
      </c>
      <c r="Z230" s="156">
        <v>0</v>
      </c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2102097</v>
      </c>
      <c r="AG230" s="156">
        <v>2109833</v>
      </c>
      <c r="AH230" s="156">
        <v>7736</v>
      </c>
      <c r="AI230" s="156">
        <v>1709882</v>
      </c>
      <c r="AJ230" s="3"/>
      <c r="AK230" s="4"/>
    </row>
    <row r="231" spans="1:37" ht="24">
      <c r="A231" s="227">
        <v>8</v>
      </c>
      <c r="B231" s="228" t="s">
        <v>449</v>
      </c>
      <c r="C231" s="228">
        <v>43799015201</v>
      </c>
      <c r="D231" s="228" t="s">
        <v>735</v>
      </c>
      <c r="E231" s="228" t="s">
        <v>736</v>
      </c>
      <c r="F231" s="228" t="s">
        <v>570</v>
      </c>
      <c r="G231" s="228" t="s">
        <v>570</v>
      </c>
      <c r="H231" s="228" t="s">
        <v>570</v>
      </c>
      <c r="I231" s="228" t="s">
        <v>570</v>
      </c>
      <c r="J231" s="229">
        <v>44628</v>
      </c>
      <c r="K231" s="156">
        <v>4166000</v>
      </c>
      <c r="L231" s="156">
        <v>4217668</v>
      </c>
      <c r="M231" s="156">
        <v>4164480</v>
      </c>
      <c r="N231" s="156">
        <v>51668.12</v>
      </c>
      <c r="O231" s="156">
        <v>138823</v>
      </c>
      <c r="P231" s="156">
        <v>4216743</v>
      </c>
      <c r="Q231" s="156">
        <v>0</v>
      </c>
      <c r="R231" s="156">
        <v>0</v>
      </c>
      <c r="S231" s="156">
        <v>0</v>
      </c>
      <c r="T231" s="156">
        <v>0</v>
      </c>
      <c r="U231" s="156">
        <v>0</v>
      </c>
      <c r="V231" s="156">
        <v>0</v>
      </c>
      <c r="W231" s="156">
        <v>0</v>
      </c>
      <c r="X231" s="156">
        <v>138823</v>
      </c>
      <c r="Y231" s="156">
        <v>0</v>
      </c>
      <c r="Z231" s="156">
        <v>0</v>
      </c>
      <c r="AA231" s="156">
        <v>0</v>
      </c>
      <c r="AB231" s="156">
        <v>0</v>
      </c>
      <c r="AC231" s="156">
        <v>0</v>
      </c>
      <c r="AD231" s="156">
        <v>138823</v>
      </c>
      <c r="AE231" s="156">
        <v>138823</v>
      </c>
      <c r="AF231" s="156">
        <v>4303303</v>
      </c>
      <c r="AG231" s="156">
        <v>4216743</v>
      </c>
      <c r="AH231" s="156">
        <v>-86560</v>
      </c>
      <c r="AI231" s="156">
        <v>3910717</v>
      </c>
      <c r="AJ231" s="3" t="s">
        <v>706</v>
      </c>
      <c r="AK231" s="4" t="s">
        <v>707</v>
      </c>
    </row>
    <row r="232" spans="1:37" ht="12">
      <c r="A232" s="227">
        <v>8</v>
      </c>
      <c r="B232" s="228" t="s">
        <v>451</v>
      </c>
      <c r="C232" s="228">
        <v>44448615201</v>
      </c>
      <c r="D232" s="228" t="s">
        <v>669</v>
      </c>
      <c r="E232" s="228" t="s">
        <v>670</v>
      </c>
      <c r="F232" s="228" t="s">
        <v>570</v>
      </c>
      <c r="G232" s="228" t="s">
        <v>570</v>
      </c>
      <c r="H232" s="228" t="s">
        <v>570</v>
      </c>
      <c r="I232" s="228" t="s">
        <v>570</v>
      </c>
      <c r="J232" s="229">
        <v>44663</v>
      </c>
      <c r="K232" s="156">
        <v>6695054</v>
      </c>
      <c r="L232" s="156">
        <v>6727768</v>
      </c>
      <c r="M232" s="156">
        <v>6880189</v>
      </c>
      <c r="N232" s="156">
        <v>32713.79</v>
      </c>
      <c r="O232" s="156">
        <v>0</v>
      </c>
      <c r="P232" s="156">
        <v>6868222</v>
      </c>
      <c r="Q232" s="156">
        <v>0</v>
      </c>
      <c r="R232" s="156">
        <v>0</v>
      </c>
      <c r="S232" s="156">
        <v>0</v>
      </c>
      <c r="T232" s="156">
        <v>0</v>
      </c>
      <c r="U232" s="156">
        <v>0</v>
      </c>
      <c r="V232" s="156">
        <v>0</v>
      </c>
      <c r="W232" s="156">
        <v>0</v>
      </c>
      <c r="X232" s="156">
        <v>0</v>
      </c>
      <c r="Y232" s="156">
        <v>0</v>
      </c>
      <c r="Z232" s="156">
        <v>0</v>
      </c>
      <c r="AA232" s="156">
        <v>0</v>
      </c>
      <c r="AB232" s="156">
        <v>0</v>
      </c>
      <c r="AC232" s="156">
        <v>0</v>
      </c>
      <c r="AD232" s="156">
        <v>0</v>
      </c>
      <c r="AE232" s="156">
        <v>0</v>
      </c>
      <c r="AF232" s="156">
        <v>6880189</v>
      </c>
      <c r="AG232" s="156">
        <v>6868222</v>
      </c>
      <c r="AH232" s="156">
        <v>-11968</v>
      </c>
      <c r="AI232" s="156">
        <v>6191721</v>
      </c>
      <c r="AJ232" s="3"/>
      <c r="AK232" s="4"/>
    </row>
    <row r="233" spans="1:37" ht="12">
      <c r="A233" s="227">
        <v>8</v>
      </c>
      <c r="B233" s="228" t="s">
        <v>453</v>
      </c>
      <c r="C233" s="228">
        <v>43855115201</v>
      </c>
      <c r="D233" s="228" t="s">
        <v>815</v>
      </c>
      <c r="E233" s="228" t="s">
        <v>816</v>
      </c>
      <c r="F233" s="228" t="s">
        <v>570</v>
      </c>
      <c r="G233" s="228" t="s">
        <v>570</v>
      </c>
      <c r="H233" s="228" t="s">
        <v>570</v>
      </c>
      <c r="I233" s="228" t="s">
        <v>570</v>
      </c>
      <c r="J233" s="229">
        <v>44789</v>
      </c>
      <c r="K233" s="156">
        <v>597627</v>
      </c>
      <c r="L233" s="156">
        <v>652711</v>
      </c>
      <c r="M233" s="156">
        <v>607225</v>
      </c>
      <c r="N233" s="156">
        <v>55083.3</v>
      </c>
      <c r="O233" s="156">
        <v>0</v>
      </c>
      <c r="P233" s="156">
        <v>607225</v>
      </c>
      <c r="Q233" s="156">
        <v>0</v>
      </c>
      <c r="R233" s="156">
        <v>0</v>
      </c>
      <c r="S233" s="156">
        <v>0</v>
      </c>
      <c r="T233" s="156">
        <v>0</v>
      </c>
      <c r="U233" s="156">
        <v>0</v>
      </c>
      <c r="V233" s="156">
        <v>0</v>
      </c>
      <c r="W233" s="156">
        <v>0</v>
      </c>
      <c r="X233" s="156">
        <v>0</v>
      </c>
      <c r="Y233" s="156">
        <v>0</v>
      </c>
      <c r="Z233" s="156">
        <v>0</v>
      </c>
      <c r="AA233" s="156">
        <v>0</v>
      </c>
      <c r="AB233" s="156">
        <v>0</v>
      </c>
      <c r="AC233" s="156">
        <v>0</v>
      </c>
      <c r="AD233" s="156">
        <v>0</v>
      </c>
      <c r="AE233" s="156">
        <v>0</v>
      </c>
      <c r="AF233" s="156">
        <v>607225</v>
      </c>
      <c r="AG233" s="156">
        <v>607225</v>
      </c>
      <c r="AH233" s="156">
        <v>0</v>
      </c>
      <c r="AI233" s="156">
        <v>898718</v>
      </c>
      <c r="AJ233" s="3"/>
      <c r="AK233" s="4"/>
    </row>
    <row r="234" spans="1:37" ht="12">
      <c r="A234" s="227">
        <v>8</v>
      </c>
      <c r="B234" s="228" t="s">
        <v>817</v>
      </c>
      <c r="C234" s="228">
        <v>43855015201</v>
      </c>
      <c r="D234" s="228" t="s">
        <v>666</v>
      </c>
      <c r="E234" s="228" t="s">
        <v>667</v>
      </c>
      <c r="F234" s="228" t="s">
        <v>570</v>
      </c>
      <c r="G234" s="228" t="s">
        <v>570</v>
      </c>
      <c r="H234" s="228" t="s">
        <v>570</v>
      </c>
      <c r="I234" s="228" t="s">
        <v>570</v>
      </c>
      <c r="J234" s="229">
        <v>44789</v>
      </c>
      <c r="K234" s="156">
        <v>767354</v>
      </c>
      <c r="L234" s="156">
        <v>767354</v>
      </c>
      <c r="M234" s="156">
        <v>705154</v>
      </c>
      <c r="N234" s="156">
        <v>0</v>
      </c>
      <c r="O234" s="156">
        <v>0</v>
      </c>
      <c r="P234" s="156">
        <v>705154</v>
      </c>
      <c r="Q234" s="156">
        <v>0</v>
      </c>
      <c r="R234" s="156">
        <v>0</v>
      </c>
      <c r="S234" s="156">
        <v>0</v>
      </c>
      <c r="T234" s="156">
        <v>0</v>
      </c>
      <c r="U234" s="156">
        <v>0</v>
      </c>
      <c r="V234" s="156">
        <v>0</v>
      </c>
      <c r="W234" s="156">
        <v>0</v>
      </c>
      <c r="X234" s="156">
        <v>0</v>
      </c>
      <c r="Y234" s="156">
        <v>0</v>
      </c>
      <c r="Z234" s="156">
        <v>0</v>
      </c>
      <c r="AA234" s="156">
        <v>0</v>
      </c>
      <c r="AB234" s="156">
        <v>0</v>
      </c>
      <c r="AC234" s="156">
        <v>0</v>
      </c>
      <c r="AD234" s="156">
        <v>0</v>
      </c>
      <c r="AE234" s="156">
        <v>0</v>
      </c>
      <c r="AF234" s="156">
        <v>705154</v>
      </c>
      <c r="AG234" s="156">
        <v>705154</v>
      </c>
      <c r="AH234" s="156">
        <v>0</v>
      </c>
      <c r="AI234" s="156">
        <v>1243903</v>
      </c>
      <c r="AJ234" s="3"/>
      <c r="AK234" s="4"/>
    </row>
    <row r="235" spans="1:37" ht="24">
      <c r="A235" s="227">
        <v>8</v>
      </c>
      <c r="B235" s="228" t="s">
        <v>455</v>
      </c>
      <c r="C235" s="228">
        <v>44934015201</v>
      </c>
      <c r="D235" s="228" t="s">
        <v>573</v>
      </c>
      <c r="E235" s="228" t="s">
        <v>574</v>
      </c>
      <c r="F235" s="228" t="s">
        <v>570</v>
      </c>
      <c r="G235" s="228" t="s">
        <v>570</v>
      </c>
      <c r="H235" s="228" t="s">
        <v>570</v>
      </c>
      <c r="I235" s="228" t="s">
        <v>570</v>
      </c>
      <c r="J235" s="229">
        <v>44999</v>
      </c>
      <c r="K235" s="156">
        <v>5184770</v>
      </c>
      <c r="L235" s="156">
        <v>5358078</v>
      </c>
      <c r="M235" s="156">
        <v>5154131</v>
      </c>
      <c r="N235" s="156">
        <v>173307.59</v>
      </c>
      <c r="O235" s="156">
        <v>0</v>
      </c>
      <c r="P235" s="156">
        <v>5153734</v>
      </c>
      <c r="Q235" s="156">
        <v>0</v>
      </c>
      <c r="R235" s="156">
        <v>0</v>
      </c>
      <c r="S235" s="156">
        <v>0</v>
      </c>
      <c r="T235" s="156">
        <v>0</v>
      </c>
      <c r="U235" s="156">
        <v>0</v>
      </c>
      <c r="V235" s="156">
        <v>0</v>
      </c>
      <c r="W235" s="156">
        <v>0</v>
      </c>
      <c r="X235" s="156">
        <v>0</v>
      </c>
      <c r="Y235" s="156">
        <v>0</v>
      </c>
      <c r="Z235" s="156">
        <v>0</v>
      </c>
      <c r="AA235" s="156">
        <v>0</v>
      </c>
      <c r="AB235" s="156">
        <v>0</v>
      </c>
      <c r="AC235" s="156">
        <v>0</v>
      </c>
      <c r="AD235" s="156">
        <v>0</v>
      </c>
      <c r="AE235" s="156">
        <v>0</v>
      </c>
      <c r="AF235" s="156">
        <v>5154131</v>
      </c>
      <c r="AG235" s="156">
        <v>5153734</v>
      </c>
      <c r="AH235" s="156">
        <v>-396</v>
      </c>
      <c r="AI235" s="156">
        <v>4352338</v>
      </c>
      <c r="AJ235" s="3"/>
      <c r="AK235" s="4"/>
    </row>
    <row r="236" spans="1:37" ht="24">
      <c r="A236" s="227">
        <v>8</v>
      </c>
      <c r="B236" s="228" t="s">
        <v>457</v>
      </c>
      <c r="C236" s="228">
        <v>44122465201</v>
      </c>
      <c r="D236" s="228" t="s">
        <v>735</v>
      </c>
      <c r="E236" s="228" t="s">
        <v>736</v>
      </c>
      <c r="F236" s="228" t="s">
        <v>570</v>
      </c>
      <c r="G236" s="228" t="s">
        <v>570</v>
      </c>
      <c r="H236" s="228" t="s">
        <v>570</v>
      </c>
      <c r="I236" s="228" t="s">
        <v>570</v>
      </c>
      <c r="J236" s="229">
        <v>44971</v>
      </c>
      <c r="K236" s="156">
        <v>855737</v>
      </c>
      <c r="L236" s="156">
        <v>857248</v>
      </c>
      <c r="M236" s="156">
        <v>864748</v>
      </c>
      <c r="N236" s="156">
        <v>1510.44</v>
      </c>
      <c r="O236" s="156">
        <v>0</v>
      </c>
      <c r="P236" s="156">
        <v>864748</v>
      </c>
      <c r="Q236" s="156">
        <v>0</v>
      </c>
      <c r="R236" s="156">
        <v>0</v>
      </c>
      <c r="S236" s="156">
        <v>0</v>
      </c>
      <c r="T236" s="156">
        <v>0</v>
      </c>
      <c r="U236" s="156">
        <v>0</v>
      </c>
      <c r="V236" s="156">
        <v>0</v>
      </c>
      <c r="W236" s="156">
        <v>0</v>
      </c>
      <c r="X236" s="156">
        <v>0</v>
      </c>
      <c r="Y236" s="156">
        <v>0</v>
      </c>
      <c r="Z236" s="156">
        <v>0</v>
      </c>
      <c r="AA236" s="156">
        <v>0</v>
      </c>
      <c r="AB236" s="156">
        <v>0</v>
      </c>
      <c r="AC236" s="156">
        <v>0</v>
      </c>
      <c r="AD236" s="156">
        <v>0</v>
      </c>
      <c r="AE236" s="156">
        <v>0</v>
      </c>
      <c r="AF236" s="156">
        <v>864748</v>
      </c>
      <c r="AG236" s="156">
        <v>864748</v>
      </c>
      <c r="AH236" s="156">
        <v>0</v>
      </c>
      <c r="AI236" s="156">
        <v>859412</v>
      </c>
      <c r="AJ236" s="3"/>
      <c r="AK236" s="4"/>
    </row>
    <row r="237" spans="1:37" ht="12">
      <c r="A237" s="227">
        <v>8</v>
      </c>
      <c r="B237" s="228" t="s">
        <v>818</v>
      </c>
      <c r="C237" s="228">
        <v>44261825201</v>
      </c>
      <c r="D237" s="228" t="s">
        <v>819</v>
      </c>
      <c r="E237" s="228" t="s">
        <v>820</v>
      </c>
      <c r="F237" s="228" t="s">
        <v>570</v>
      </c>
      <c r="G237" s="228" t="s">
        <v>570</v>
      </c>
      <c r="H237" s="228" t="s">
        <v>570</v>
      </c>
      <c r="I237" s="228" t="s">
        <v>570</v>
      </c>
      <c r="J237" s="229">
        <v>45055</v>
      </c>
      <c r="K237" s="156">
        <v>491221</v>
      </c>
      <c r="L237" s="156">
        <v>491221</v>
      </c>
      <c r="M237" s="156">
        <v>344856</v>
      </c>
      <c r="N237" s="156">
        <v>0</v>
      </c>
      <c r="O237" s="156">
        <v>0</v>
      </c>
      <c r="P237" s="156">
        <v>344856</v>
      </c>
      <c r="Q237" s="156">
        <v>0</v>
      </c>
      <c r="R237" s="156">
        <v>0</v>
      </c>
      <c r="S237" s="156">
        <v>0</v>
      </c>
      <c r="T237" s="156">
        <v>0</v>
      </c>
      <c r="U237" s="156">
        <v>0</v>
      </c>
      <c r="V237" s="156">
        <v>0</v>
      </c>
      <c r="W237" s="156">
        <v>0</v>
      </c>
      <c r="X237" s="156">
        <v>0</v>
      </c>
      <c r="Y237" s="156">
        <v>0</v>
      </c>
      <c r="Z237" s="156">
        <v>0</v>
      </c>
      <c r="AA237" s="156">
        <v>0</v>
      </c>
      <c r="AB237" s="156">
        <v>0</v>
      </c>
      <c r="AC237" s="156">
        <v>0</v>
      </c>
      <c r="AD237" s="156">
        <v>0</v>
      </c>
      <c r="AE237" s="156">
        <v>0</v>
      </c>
      <c r="AF237" s="156">
        <v>344856</v>
      </c>
      <c r="AG237" s="156">
        <v>344856</v>
      </c>
      <c r="AH237" s="156">
        <v>0</v>
      </c>
      <c r="AI237" s="156">
        <v>690819</v>
      </c>
      <c r="AJ237" s="3"/>
      <c r="AK237" s="4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A540" s="182"/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A541" s="182"/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  <row r="542" spans="1:37">
      <c r="A542" s="182"/>
      <c r="B542" s="177"/>
      <c r="C542" s="177"/>
      <c r="D542" s="177"/>
      <c r="E542" s="177"/>
      <c r="F542" s="177"/>
      <c r="G542" s="177"/>
      <c r="H542" s="177"/>
      <c r="I542" s="177"/>
      <c r="J542" s="178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80"/>
      <c r="AK542" s="181"/>
    </row>
    <row r="543" spans="1:37">
      <c r="A543" s="182"/>
      <c r="B543" s="177"/>
      <c r="C543" s="177"/>
      <c r="D543" s="177"/>
      <c r="E543" s="177"/>
      <c r="F543" s="177"/>
      <c r="G543" s="177"/>
      <c r="H543" s="177"/>
      <c r="I543" s="177"/>
      <c r="J543" s="178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80"/>
      <c r="AK543" s="181"/>
    </row>
    <row r="544" spans="1:37">
      <c r="A544" s="182"/>
      <c r="B544" s="177"/>
      <c r="C544" s="177"/>
      <c r="D544" s="177"/>
      <c r="E544" s="177"/>
      <c r="F544" s="177"/>
      <c r="G544" s="177"/>
      <c r="H544" s="177"/>
      <c r="I544" s="177"/>
      <c r="J544" s="178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80"/>
      <c r="AK544" s="181"/>
    </row>
    <row r="545" spans="1:37">
      <c r="A545" s="182"/>
      <c r="B545" s="177"/>
      <c r="C545" s="177"/>
      <c r="D545" s="177"/>
      <c r="E545" s="177"/>
      <c r="F545" s="177"/>
      <c r="G545" s="177"/>
      <c r="H545" s="177"/>
      <c r="I545" s="177"/>
      <c r="J545" s="178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80"/>
      <c r="AK545" s="181"/>
    </row>
    <row r="546" spans="1:37">
      <c r="A546" s="182"/>
      <c r="B546" s="177"/>
      <c r="C546" s="177"/>
      <c r="D546" s="177"/>
      <c r="E546" s="177"/>
      <c r="F546" s="177"/>
      <c r="G546" s="177"/>
      <c r="H546" s="177"/>
      <c r="I546" s="177"/>
      <c r="J546" s="178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80"/>
      <c r="AK546" s="181"/>
    </row>
    <row r="547" spans="1:37">
      <c r="A547" s="182"/>
      <c r="B547" s="177"/>
      <c r="C547" s="177"/>
      <c r="D547" s="177"/>
      <c r="E547" s="177"/>
      <c r="F547" s="177"/>
      <c r="G547" s="177"/>
      <c r="H547" s="177"/>
      <c r="I547" s="177"/>
      <c r="J547" s="178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80"/>
      <c r="AK547" s="181"/>
    </row>
    <row r="548" spans="1:37">
      <c r="A548" s="182"/>
      <c r="B548" s="177"/>
      <c r="C548" s="177"/>
      <c r="D548" s="177"/>
      <c r="E548" s="177"/>
      <c r="F548" s="177"/>
      <c r="G548" s="177"/>
      <c r="H548" s="177"/>
      <c r="I548" s="177"/>
      <c r="J548" s="178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80"/>
      <c r="AK548" s="181"/>
    </row>
    <row r="549" spans="1:37">
      <c r="A549" s="182"/>
      <c r="B549" s="177"/>
      <c r="C549" s="177"/>
      <c r="D549" s="177"/>
      <c r="E549" s="177"/>
      <c r="F549" s="177"/>
      <c r="G549" s="177"/>
      <c r="H549" s="177"/>
      <c r="I549" s="177"/>
      <c r="J549" s="178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80"/>
      <c r="AK549" s="181"/>
    </row>
    <row r="550" spans="1:37">
      <c r="A550" s="182"/>
      <c r="B550" s="177"/>
      <c r="C550" s="177"/>
      <c r="D550" s="177"/>
      <c r="E550" s="177"/>
      <c r="F550" s="177"/>
      <c r="G550" s="177"/>
      <c r="H550" s="177"/>
      <c r="I550" s="177"/>
      <c r="J550" s="178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80"/>
      <c r="AK550" s="181"/>
    </row>
    <row r="551" spans="1:37">
      <c r="A551" s="182"/>
      <c r="B551" s="177"/>
      <c r="C551" s="177"/>
      <c r="D551" s="177"/>
      <c r="E551" s="177"/>
      <c r="F551" s="177"/>
      <c r="G551" s="177"/>
      <c r="H551" s="177"/>
      <c r="I551" s="177"/>
      <c r="J551" s="178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80"/>
      <c r="AK551" s="181"/>
    </row>
    <row r="552" spans="1:37">
      <c r="A552" s="182"/>
      <c r="B552" s="177"/>
      <c r="C552" s="177"/>
      <c r="D552" s="177"/>
      <c r="E552" s="177"/>
      <c r="F552" s="177"/>
      <c r="G552" s="177"/>
      <c r="H552" s="177"/>
      <c r="I552" s="177"/>
      <c r="J552" s="178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80"/>
      <c r="AK552" s="181"/>
    </row>
    <row r="553" spans="1:37">
      <c r="A553" s="182"/>
      <c r="B553" s="177"/>
      <c r="C553" s="177"/>
      <c r="D553" s="177"/>
      <c r="E553" s="177"/>
      <c r="F553" s="177"/>
      <c r="G553" s="177"/>
      <c r="H553" s="177"/>
      <c r="I553" s="177"/>
      <c r="J553" s="178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80"/>
      <c r="AK553" s="181"/>
    </row>
    <row r="554" spans="1:37">
      <c r="A554" s="182"/>
      <c r="B554" s="177"/>
      <c r="C554" s="177"/>
      <c r="D554" s="177"/>
      <c r="E554" s="177"/>
      <c r="F554" s="177"/>
      <c r="G554" s="177"/>
      <c r="H554" s="177"/>
      <c r="I554" s="177"/>
      <c r="J554" s="178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80"/>
      <c r="AK554" s="181"/>
    </row>
    <row r="555" spans="1:37">
      <c r="A555" s="182"/>
      <c r="B555" s="177"/>
      <c r="C555" s="177"/>
      <c r="D555" s="177"/>
      <c r="E555" s="177"/>
      <c r="F555" s="177"/>
      <c r="G555" s="177"/>
      <c r="H555" s="177"/>
      <c r="I555" s="177"/>
      <c r="J555" s="178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80"/>
      <c r="AK555" s="181"/>
    </row>
    <row r="556" spans="1:37">
      <c r="A556" s="182"/>
      <c r="B556" s="177"/>
      <c r="C556" s="177"/>
      <c r="D556" s="177"/>
      <c r="E556" s="177"/>
      <c r="F556" s="177"/>
      <c r="G556" s="177"/>
      <c r="H556" s="177"/>
      <c r="I556" s="177"/>
      <c r="J556" s="178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80"/>
      <c r="AK556" s="181"/>
    </row>
    <row r="557" spans="1:37">
      <c r="A557" s="182"/>
      <c r="B557" s="177"/>
      <c r="C557" s="177"/>
      <c r="D557" s="177"/>
      <c r="E557" s="177"/>
      <c r="F557" s="177"/>
      <c r="G557" s="177"/>
      <c r="H557" s="177"/>
      <c r="I557" s="177"/>
      <c r="J557" s="178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80"/>
      <c r="AK557" s="181"/>
    </row>
    <row r="558" spans="1:37">
      <c r="A558" s="182"/>
      <c r="B558" s="177"/>
      <c r="C558" s="177"/>
      <c r="D558" s="177"/>
      <c r="E558" s="177"/>
      <c r="F558" s="177"/>
      <c r="G558" s="177"/>
      <c r="H558" s="177"/>
      <c r="I558" s="177"/>
      <c r="J558" s="178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80"/>
      <c r="AK558" s="181"/>
    </row>
    <row r="559" spans="1:37">
      <c r="A559" s="182"/>
      <c r="B559" s="177"/>
      <c r="C559" s="177"/>
      <c r="D559" s="177"/>
      <c r="E559" s="177"/>
      <c r="F559" s="177"/>
      <c r="G559" s="177"/>
      <c r="H559" s="177"/>
      <c r="I559" s="177"/>
      <c r="J559" s="178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80"/>
      <c r="AK559" s="181"/>
    </row>
    <row r="560" spans="1:37">
      <c r="A560" s="182"/>
      <c r="B560" s="177"/>
      <c r="C560" s="177"/>
      <c r="D560" s="177"/>
      <c r="E560" s="177"/>
      <c r="F560" s="177"/>
      <c r="G560" s="177"/>
      <c r="H560" s="177"/>
      <c r="I560" s="177"/>
      <c r="J560" s="178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80"/>
      <c r="AK560" s="181"/>
    </row>
    <row r="561" spans="1:37">
      <c r="A561" s="182"/>
      <c r="B561" s="177"/>
      <c r="C561" s="177"/>
      <c r="D561" s="177"/>
      <c r="E561" s="177"/>
      <c r="F561" s="177"/>
      <c r="G561" s="177"/>
      <c r="H561" s="177"/>
      <c r="I561" s="177"/>
      <c r="J561" s="178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80"/>
      <c r="AK561" s="181"/>
    </row>
    <row r="562" spans="1:37">
      <c r="A562" s="182"/>
      <c r="B562" s="177"/>
      <c r="C562" s="177"/>
      <c r="D562" s="177"/>
      <c r="E562" s="177"/>
      <c r="F562" s="177"/>
      <c r="G562" s="177"/>
      <c r="H562" s="177"/>
      <c r="I562" s="177"/>
      <c r="J562" s="178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80"/>
      <c r="AK562" s="181"/>
    </row>
    <row r="563" spans="1:37">
      <c r="A563" s="182"/>
      <c r="B563" s="177"/>
      <c r="C563" s="177"/>
      <c r="D563" s="177"/>
      <c r="E563" s="177"/>
      <c r="F563" s="177"/>
      <c r="G563" s="177"/>
      <c r="H563" s="177"/>
      <c r="I563" s="177"/>
      <c r="J563" s="178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80"/>
      <c r="AK563" s="181"/>
    </row>
    <row r="564" spans="1:37">
      <c r="A564" s="182"/>
      <c r="B564" s="177"/>
      <c r="C564" s="177"/>
      <c r="D564" s="177"/>
      <c r="E564" s="177"/>
      <c r="F564" s="177"/>
      <c r="G564" s="177"/>
      <c r="H564" s="177"/>
      <c r="I564" s="177"/>
      <c r="J564" s="178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80"/>
      <c r="AK564" s="181"/>
    </row>
    <row r="565" spans="1:37">
      <c r="A565" s="182"/>
      <c r="B565" s="177"/>
      <c r="C565" s="177"/>
      <c r="D565" s="177"/>
      <c r="E565" s="177"/>
      <c r="F565" s="177"/>
      <c r="G565" s="177"/>
      <c r="H565" s="177"/>
      <c r="I565" s="177"/>
      <c r="J565" s="178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80"/>
      <c r="AK565" s="181"/>
    </row>
    <row r="566" spans="1:37">
      <c r="A566" s="182"/>
      <c r="B566" s="177"/>
      <c r="C566" s="177"/>
      <c r="D566" s="177"/>
      <c r="E566" s="177"/>
      <c r="F566" s="177"/>
      <c r="G566" s="177"/>
      <c r="H566" s="177"/>
      <c r="I566" s="177"/>
      <c r="J566" s="178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80"/>
      <c r="AK566" s="181"/>
    </row>
    <row r="567" spans="1:37">
      <c r="A567" s="182"/>
      <c r="B567" s="177"/>
      <c r="C567" s="177"/>
      <c r="D567" s="177"/>
      <c r="E567" s="177"/>
      <c r="F567" s="177"/>
      <c r="G567" s="177"/>
      <c r="H567" s="177"/>
      <c r="I567" s="177"/>
      <c r="J567" s="178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80"/>
      <c r="AK567" s="181"/>
    </row>
    <row r="568" spans="1:37">
      <c r="A568" s="182"/>
      <c r="B568" s="177"/>
      <c r="C568" s="177"/>
      <c r="D568" s="177"/>
      <c r="E568" s="177"/>
      <c r="F568" s="177"/>
      <c r="G568" s="177"/>
      <c r="H568" s="177"/>
      <c r="I568" s="177"/>
      <c r="J568" s="178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80"/>
      <c r="AK568" s="181"/>
    </row>
    <row r="569" spans="1:37">
      <c r="A569" s="182"/>
      <c r="B569" s="177"/>
      <c r="C569" s="177"/>
      <c r="D569" s="177"/>
      <c r="E569" s="177"/>
      <c r="F569" s="177"/>
      <c r="G569" s="177"/>
      <c r="H569" s="177"/>
      <c r="I569" s="177"/>
      <c r="J569" s="178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80"/>
      <c r="AK569" s="181"/>
    </row>
    <row r="570" spans="1:37">
      <c r="A570" s="182"/>
      <c r="B570" s="177"/>
      <c r="C570" s="177"/>
      <c r="D570" s="177"/>
      <c r="E570" s="177"/>
      <c r="F570" s="177"/>
      <c r="G570" s="177"/>
      <c r="H570" s="177"/>
      <c r="I570" s="177"/>
      <c r="J570" s="178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80"/>
      <c r="AK570" s="181"/>
    </row>
    <row r="571" spans="1:37">
      <c r="A571" s="182"/>
      <c r="B571" s="177"/>
      <c r="C571" s="177"/>
      <c r="D571" s="177"/>
      <c r="E571" s="177"/>
      <c r="F571" s="177"/>
      <c r="G571" s="177"/>
      <c r="H571" s="177"/>
      <c r="I571" s="177"/>
      <c r="J571" s="178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80"/>
      <c r="AK571" s="181"/>
    </row>
    <row r="572" spans="1:37">
      <c r="A572" s="182"/>
      <c r="B572" s="177"/>
      <c r="C572" s="177"/>
      <c r="D572" s="177"/>
      <c r="E572" s="177"/>
      <c r="F572" s="177"/>
      <c r="G572" s="177"/>
      <c r="H572" s="177"/>
      <c r="I572" s="177"/>
      <c r="J572" s="178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80"/>
      <c r="AK572" s="181"/>
    </row>
    <row r="573" spans="1:37">
      <c r="A573" s="182"/>
      <c r="B573" s="177"/>
      <c r="C573" s="177"/>
      <c r="D573" s="177"/>
      <c r="E573" s="177"/>
      <c r="F573" s="177"/>
      <c r="G573" s="177"/>
      <c r="H573" s="177"/>
      <c r="I573" s="177"/>
      <c r="J573" s="178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80"/>
      <c r="AK573" s="181"/>
    </row>
    <row r="574" spans="1:37">
      <c r="A574" s="182"/>
      <c r="B574" s="177"/>
      <c r="C574" s="177"/>
      <c r="D574" s="177"/>
      <c r="E574" s="177"/>
      <c r="F574" s="177"/>
      <c r="G574" s="177"/>
      <c r="H574" s="177"/>
      <c r="I574" s="177"/>
      <c r="J574" s="178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80"/>
      <c r="AK574" s="181"/>
    </row>
    <row r="575" spans="1:37">
      <c r="A575" s="182"/>
      <c r="B575" s="177"/>
      <c r="C575" s="177"/>
      <c r="D575" s="177"/>
      <c r="E575" s="177"/>
      <c r="F575" s="177"/>
      <c r="G575" s="177"/>
      <c r="H575" s="177"/>
      <c r="I575" s="177"/>
      <c r="J575" s="178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80"/>
      <c r="AK575" s="181"/>
    </row>
    <row r="576" spans="1:37">
      <c r="A576" s="182"/>
      <c r="B576" s="177"/>
      <c r="C576" s="177"/>
      <c r="D576" s="177"/>
      <c r="E576" s="177"/>
      <c r="F576" s="177"/>
      <c r="G576" s="177"/>
      <c r="H576" s="177"/>
      <c r="I576" s="177"/>
      <c r="J576" s="178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80"/>
      <c r="AK576" s="181"/>
    </row>
    <row r="577" spans="1:37">
      <c r="A577" s="182"/>
      <c r="B577" s="177"/>
      <c r="C577" s="177"/>
      <c r="D577" s="177"/>
      <c r="E577" s="177"/>
      <c r="F577" s="177"/>
      <c r="G577" s="177"/>
      <c r="H577" s="177"/>
      <c r="I577" s="177"/>
      <c r="J577" s="178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80"/>
      <c r="AK577" s="181"/>
    </row>
    <row r="578" spans="1:37">
      <c r="A578" s="182"/>
      <c r="B578" s="177"/>
      <c r="C578" s="177"/>
      <c r="D578" s="177"/>
      <c r="E578" s="177"/>
      <c r="F578" s="177"/>
      <c r="G578" s="177"/>
      <c r="H578" s="177"/>
      <c r="I578" s="177"/>
      <c r="J578" s="178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80"/>
      <c r="AK578" s="181"/>
    </row>
    <row r="579" spans="1:37">
      <c r="A579" s="182"/>
      <c r="B579" s="177"/>
      <c r="C579" s="177"/>
      <c r="D579" s="177"/>
      <c r="E579" s="177"/>
      <c r="F579" s="177"/>
      <c r="G579" s="177"/>
      <c r="H579" s="177"/>
      <c r="I579" s="177"/>
      <c r="J579" s="178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80"/>
      <c r="AK579" s="181"/>
    </row>
    <row r="580" spans="1:37">
      <c r="A580" s="182"/>
      <c r="B580" s="177"/>
      <c r="C580" s="177"/>
      <c r="D580" s="177"/>
      <c r="E580" s="177"/>
      <c r="F580" s="177"/>
      <c r="G580" s="177"/>
      <c r="H580" s="177"/>
      <c r="I580" s="177"/>
      <c r="J580" s="178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80"/>
      <c r="AK580" s="181"/>
    </row>
    <row r="581" spans="1:37">
      <c r="A581" s="182"/>
      <c r="B581" s="177"/>
      <c r="C581" s="177"/>
      <c r="D581" s="177"/>
      <c r="E581" s="177"/>
      <c r="F581" s="177"/>
      <c r="G581" s="177"/>
      <c r="H581" s="177"/>
      <c r="I581" s="177"/>
      <c r="J581" s="178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80"/>
      <c r="AK581" s="181"/>
    </row>
    <row r="582" spans="1:37">
      <c r="A582" s="182"/>
      <c r="B582" s="177"/>
      <c r="C582" s="177"/>
      <c r="D582" s="177"/>
      <c r="E582" s="177"/>
      <c r="F582" s="177"/>
      <c r="G582" s="177"/>
      <c r="H582" s="177"/>
      <c r="I582" s="177"/>
      <c r="J582" s="178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80"/>
      <c r="AK582" s="181"/>
    </row>
    <row r="583" spans="1:37">
      <c r="A583" s="182"/>
      <c r="B583" s="177"/>
      <c r="C583" s="177"/>
      <c r="D583" s="177"/>
      <c r="E583" s="177"/>
      <c r="F583" s="177"/>
      <c r="G583" s="177"/>
      <c r="H583" s="177"/>
      <c r="I583" s="177"/>
      <c r="J583" s="178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80"/>
      <c r="AK583" s="181"/>
    </row>
    <row r="584" spans="1:37">
      <c r="A584" s="182"/>
      <c r="B584" s="177"/>
      <c r="C584" s="177"/>
      <c r="D584" s="177"/>
      <c r="E584" s="177"/>
      <c r="F584" s="177"/>
      <c r="G584" s="177"/>
      <c r="H584" s="177"/>
      <c r="I584" s="177"/>
      <c r="J584" s="178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80"/>
      <c r="AK584" s="181"/>
    </row>
    <row r="585" spans="1:37">
      <c r="A585" s="182"/>
      <c r="B585" s="177"/>
      <c r="C585" s="177"/>
      <c r="D585" s="177"/>
      <c r="E585" s="177"/>
      <c r="F585" s="177"/>
      <c r="G585" s="177"/>
      <c r="H585" s="177"/>
      <c r="I585" s="177"/>
      <c r="J585" s="178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80"/>
      <c r="AK585" s="181"/>
    </row>
    <row r="586" spans="1:37">
      <c r="A586" s="182"/>
      <c r="B586" s="177"/>
      <c r="C586" s="177"/>
      <c r="D586" s="177"/>
      <c r="E586" s="177"/>
      <c r="F586" s="177"/>
      <c r="G586" s="177"/>
      <c r="H586" s="177"/>
      <c r="I586" s="177"/>
      <c r="J586" s="178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80"/>
      <c r="AK586" s="181"/>
    </row>
    <row r="587" spans="1:37">
      <c r="A587" s="182"/>
      <c r="B587" s="177"/>
      <c r="C587" s="177"/>
      <c r="D587" s="177"/>
      <c r="E587" s="177"/>
      <c r="F587" s="177"/>
      <c r="G587" s="177"/>
      <c r="H587" s="177"/>
      <c r="I587" s="177"/>
      <c r="J587" s="178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80"/>
      <c r="AK587" s="181"/>
    </row>
    <row r="588" spans="1:37">
      <c r="A588" s="182"/>
      <c r="B588" s="177"/>
      <c r="C588" s="177"/>
      <c r="D588" s="177"/>
      <c r="E588" s="177"/>
      <c r="F588" s="177"/>
      <c r="G588" s="177"/>
      <c r="H588" s="177"/>
      <c r="I588" s="177"/>
      <c r="J588" s="178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80"/>
      <c r="AK588" s="181"/>
    </row>
    <row r="589" spans="1:37">
      <c r="A589" s="182"/>
      <c r="B589" s="177"/>
      <c r="C589" s="177"/>
      <c r="D589" s="177"/>
      <c r="E589" s="177"/>
      <c r="F589" s="177"/>
      <c r="G589" s="177"/>
      <c r="H589" s="177"/>
      <c r="I589" s="177"/>
      <c r="J589" s="178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80"/>
      <c r="AK589" s="181"/>
    </row>
    <row r="590" spans="1:37">
      <c r="A590" s="182"/>
      <c r="B590" s="177"/>
      <c r="C590" s="177"/>
      <c r="D590" s="177"/>
      <c r="E590" s="177"/>
      <c r="F590" s="177"/>
      <c r="G590" s="177"/>
      <c r="H590" s="177"/>
      <c r="I590" s="177"/>
      <c r="J590" s="178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80"/>
      <c r="AK590" s="181"/>
    </row>
    <row r="591" spans="1:37">
      <c r="A591" s="182"/>
      <c r="B591" s="177"/>
      <c r="C591" s="177"/>
      <c r="D591" s="177"/>
      <c r="E591" s="177"/>
      <c r="F591" s="177"/>
      <c r="G591" s="177"/>
      <c r="H591" s="177"/>
      <c r="I591" s="177"/>
      <c r="J591" s="178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80"/>
      <c r="AK591" s="181"/>
    </row>
    <row r="592" spans="1:37">
      <c r="A592" s="182"/>
      <c r="B592" s="177"/>
      <c r="C592" s="177"/>
      <c r="D592" s="177"/>
      <c r="E592" s="177"/>
      <c r="F592" s="177"/>
      <c r="G592" s="177"/>
      <c r="H592" s="177"/>
      <c r="I592" s="177"/>
      <c r="J592" s="178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80"/>
      <c r="AK592" s="181"/>
    </row>
    <row r="593" spans="1:37">
      <c r="A593" s="182"/>
      <c r="B593" s="177"/>
      <c r="C593" s="177"/>
      <c r="D593" s="177"/>
      <c r="E593" s="177"/>
      <c r="F593" s="177"/>
      <c r="G593" s="177"/>
      <c r="H593" s="177"/>
      <c r="I593" s="177"/>
      <c r="J593" s="178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80"/>
      <c r="AK593" s="181"/>
    </row>
    <row r="594" spans="1:37">
      <c r="A594" s="182"/>
      <c r="B594" s="177"/>
      <c r="C594" s="177"/>
      <c r="D594" s="177"/>
      <c r="E594" s="177"/>
      <c r="F594" s="177"/>
      <c r="G594" s="177"/>
      <c r="H594" s="177"/>
      <c r="I594" s="177"/>
      <c r="J594" s="178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80"/>
      <c r="AK594" s="181"/>
    </row>
    <row r="595" spans="1:37">
      <c r="A595" s="182"/>
      <c r="B595" s="177"/>
      <c r="C595" s="177"/>
      <c r="D595" s="177"/>
      <c r="E595" s="177"/>
      <c r="F595" s="177"/>
      <c r="G595" s="177"/>
      <c r="H595" s="177"/>
      <c r="I595" s="177"/>
      <c r="J595" s="178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80"/>
      <c r="AK595" s="181"/>
    </row>
    <row r="596" spans="1:37">
      <c r="A596" s="182"/>
      <c r="B596" s="177"/>
      <c r="C596" s="177"/>
      <c r="D596" s="177"/>
      <c r="E596" s="177"/>
      <c r="F596" s="177"/>
      <c r="G596" s="177"/>
      <c r="H596" s="177"/>
      <c r="I596" s="177"/>
      <c r="J596" s="178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80"/>
      <c r="AK596" s="181"/>
    </row>
    <row r="597" spans="1:37">
      <c r="A597" s="182"/>
      <c r="B597" s="177"/>
      <c r="C597" s="177"/>
      <c r="D597" s="177"/>
      <c r="E597" s="177"/>
      <c r="F597" s="177"/>
      <c r="G597" s="177"/>
      <c r="H597" s="177"/>
      <c r="I597" s="177"/>
      <c r="J597" s="178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80"/>
      <c r="AK597" s="181"/>
    </row>
    <row r="598" spans="1:37">
      <c r="A598" s="182"/>
      <c r="B598" s="177"/>
      <c r="C598" s="177"/>
      <c r="D598" s="177"/>
      <c r="E598" s="177"/>
      <c r="F598" s="177"/>
      <c r="G598" s="177"/>
      <c r="H598" s="177"/>
      <c r="I598" s="177"/>
      <c r="J598" s="178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80"/>
      <c r="AK598" s="181"/>
    </row>
    <row r="599" spans="1:37">
      <c r="A599" s="182"/>
      <c r="B599" s="177"/>
      <c r="C599" s="177"/>
      <c r="D599" s="177"/>
      <c r="E599" s="177"/>
      <c r="F599" s="177"/>
      <c r="G599" s="177"/>
      <c r="H599" s="177"/>
      <c r="I599" s="177"/>
      <c r="J599" s="178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80"/>
      <c r="AK599" s="181"/>
    </row>
    <row r="600" spans="1:37">
      <c r="A600" s="182"/>
      <c r="B600" s="177"/>
      <c r="C600" s="177"/>
      <c r="D600" s="177"/>
      <c r="E600" s="177"/>
      <c r="F600" s="177"/>
      <c r="G600" s="177"/>
      <c r="H600" s="177"/>
      <c r="I600" s="177"/>
      <c r="J600" s="178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80"/>
      <c r="AK600" s="181"/>
    </row>
    <row r="601" spans="1:37">
      <c r="A601" s="182"/>
      <c r="B601" s="177"/>
      <c r="C601" s="177"/>
      <c r="D601" s="177"/>
      <c r="E601" s="177"/>
      <c r="F601" s="177"/>
      <c r="G601" s="177"/>
      <c r="H601" s="177"/>
      <c r="I601" s="177"/>
      <c r="J601" s="178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80"/>
      <c r="AK601" s="181"/>
    </row>
    <row r="602" spans="1:37">
      <c r="A602" s="182"/>
      <c r="B602" s="177"/>
      <c r="C602" s="177"/>
      <c r="D602" s="177"/>
      <c r="E602" s="177"/>
      <c r="F602" s="177"/>
      <c r="G602" s="177"/>
      <c r="H602" s="177"/>
      <c r="I602" s="177"/>
      <c r="J602" s="178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80"/>
      <c r="AK602" s="181"/>
    </row>
    <row r="603" spans="1:37">
      <c r="A603" s="182"/>
      <c r="B603" s="177"/>
      <c r="C603" s="177"/>
      <c r="D603" s="177"/>
      <c r="E603" s="177"/>
      <c r="F603" s="177"/>
      <c r="G603" s="177"/>
      <c r="H603" s="177"/>
      <c r="I603" s="177"/>
      <c r="J603" s="178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80"/>
      <c r="AK603" s="181"/>
    </row>
    <row r="604" spans="1:37">
      <c r="A604" s="182"/>
      <c r="B604" s="177"/>
      <c r="C604" s="177"/>
      <c r="D604" s="177"/>
      <c r="E604" s="177"/>
      <c r="F604" s="177"/>
      <c r="G604" s="177"/>
      <c r="H604" s="177"/>
      <c r="I604" s="177"/>
      <c r="J604" s="178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80"/>
      <c r="AK604" s="181"/>
    </row>
    <row r="605" spans="1:37">
      <c r="A605" s="182"/>
      <c r="B605" s="177"/>
      <c r="C605" s="177"/>
      <c r="D605" s="177"/>
      <c r="E605" s="177"/>
      <c r="F605" s="177"/>
      <c r="G605" s="177"/>
      <c r="H605" s="177"/>
      <c r="I605" s="177"/>
      <c r="J605" s="178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80"/>
      <c r="AK605" s="181"/>
    </row>
    <row r="606" spans="1:37">
      <c r="A606" s="182"/>
      <c r="B606" s="177"/>
      <c r="C606" s="177"/>
      <c r="D606" s="177"/>
      <c r="E606" s="177"/>
      <c r="F606" s="177"/>
      <c r="G606" s="177"/>
      <c r="H606" s="177"/>
      <c r="I606" s="177"/>
      <c r="J606" s="178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80"/>
      <c r="AK606" s="181"/>
    </row>
    <row r="607" spans="1:37">
      <c r="A607" s="182"/>
      <c r="B607" s="177"/>
      <c r="C607" s="177"/>
      <c r="D607" s="177"/>
      <c r="E607" s="177"/>
      <c r="F607" s="177"/>
      <c r="G607" s="177"/>
      <c r="H607" s="177"/>
      <c r="I607" s="177"/>
      <c r="J607" s="178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80"/>
      <c r="AK607" s="181"/>
    </row>
    <row r="608" spans="1:37">
      <c r="A608" s="182"/>
      <c r="B608" s="177"/>
      <c r="C608" s="177"/>
      <c r="D608" s="177"/>
      <c r="E608" s="177"/>
      <c r="F608" s="177"/>
      <c r="G608" s="177"/>
      <c r="H608" s="177"/>
      <c r="I608" s="177"/>
      <c r="J608" s="178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80"/>
      <c r="AK608" s="181"/>
    </row>
    <row r="609" spans="1:37">
      <c r="A609" s="182"/>
      <c r="B609" s="177"/>
      <c r="C609" s="177"/>
      <c r="D609" s="177"/>
      <c r="E609" s="177"/>
      <c r="F609" s="177"/>
      <c r="G609" s="177"/>
      <c r="H609" s="177"/>
      <c r="I609" s="177"/>
      <c r="J609" s="178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80"/>
      <c r="AK609" s="181"/>
    </row>
    <row r="610" spans="1:37">
      <c r="A610" s="182"/>
      <c r="B610" s="177"/>
      <c r="C610" s="177"/>
      <c r="D610" s="177"/>
      <c r="E610" s="177"/>
      <c r="F610" s="177"/>
      <c r="G610" s="177"/>
      <c r="H610" s="177"/>
      <c r="I610" s="177"/>
      <c r="J610" s="178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80"/>
      <c r="AK610" s="181"/>
    </row>
    <row r="611" spans="1:37">
      <c r="A611" s="182"/>
      <c r="B611" s="177"/>
      <c r="C611" s="177"/>
      <c r="D611" s="177"/>
      <c r="E611" s="177"/>
      <c r="F611" s="177"/>
      <c r="G611" s="177"/>
      <c r="H611" s="177"/>
      <c r="I611" s="177"/>
      <c r="J611" s="178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80"/>
      <c r="AK611" s="181"/>
    </row>
    <row r="612" spans="1:37">
      <c r="A612" s="182"/>
      <c r="B612" s="177"/>
      <c r="C612" s="177"/>
      <c r="D612" s="177"/>
      <c r="E612" s="177"/>
      <c r="F612" s="177"/>
      <c r="G612" s="177"/>
      <c r="H612" s="177"/>
      <c r="I612" s="177"/>
      <c r="J612" s="178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80"/>
      <c r="AK612" s="181"/>
    </row>
    <row r="613" spans="1:37">
      <c r="A613" s="182"/>
      <c r="B613" s="177"/>
      <c r="C613" s="177"/>
      <c r="D613" s="177"/>
      <c r="E613" s="177"/>
      <c r="F613" s="177"/>
      <c r="G613" s="177"/>
      <c r="H613" s="177"/>
      <c r="I613" s="177"/>
      <c r="J613" s="178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80"/>
      <c r="AK613" s="181"/>
    </row>
    <row r="614" spans="1:37">
      <c r="A614" s="182"/>
      <c r="B614" s="177"/>
      <c r="C614" s="177"/>
      <c r="D614" s="177"/>
      <c r="E614" s="177"/>
      <c r="F614" s="177"/>
      <c r="G614" s="177"/>
      <c r="H614" s="177"/>
      <c r="I614" s="177"/>
      <c r="J614" s="178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80"/>
      <c r="AK614" s="181"/>
    </row>
    <row r="615" spans="1:37">
      <c r="A615" s="182"/>
      <c r="B615" s="177"/>
      <c r="C615" s="177"/>
      <c r="D615" s="177"/>
      <c r="E615" s="177"/>
      <c r="F615" s="177"/>
      <c r="G615" s="177"/>
      <c r="H615" s="177"/>
      <c r="I615" s="177"/>
      <c r="J615" s="178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80"/>
      <c r="AK615" s="181"/>
    </row>
    <row r="616" spans="1:37">
      <c r="A616" s="182"/>
      <c r="B616" s="177"/>
      <c r="C616" s="177"/>
      <c r="D616" s="177"/>
      <c r="E616" s="177"/>
      <c r="F616" s="177"/>
      <c r="G616" s="177"/>
      <c r="H616" s="177"/>
      <c r="I616" s="177"/>
      <c r="J616" s="178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80"/>
      <c r="AK616" s="181"/>
    </row>
    <row r="617" spans="1:37">
      <c r="A617" s="182"/>
      <c r="B617" s="177"/>
      <c r="C617" s="177"/>
      <c r="D617" s="177"/>
      <c r="E617" s="177"/>
      <c r="F617" s="177"/>
      <c r="G617" s="177"/>
      <c r="H617" s="177"/>
      <c r="I617" s="177"/>
      <c r="J617" s="178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80"/>
      <c r="AK617" s="181"/>
    </row>
    <row r="618" spans="1:37">
      <c r="A618" s="182"/>
      <c r="B618" s="177"/>
      <c r="C618" s="177"/>
      <c r="D618" s="177"/>
      <c r="E618" s="177"/>
      <c r="F618" s="177"/>
      <c r="G618" s="177"/>
      <c r="H618" s="177"/>
      <c r="I618" s="177"/>
      <c r="J618" s="178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80"/>
      <c r="AK618" s="181"/>
    </row>
    <row r="619" spans="1:37">
      <c r="A619" s="182"/>
      <c r="B619" s="177"/>
      <c r="C619" s="177"/>
      <c r="D619" s="177"/>
      <c r="E619" s="177"/>
      <c r="F619" s="177"/>
      <c r="G619" s="177"/>
      <c r="H619" s="177"/>
      <c r="I619" s="177"/>
      <c r="J619" s="178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80"/>
      <c r="AK619" s="181"/>
    </row>
    <row r="620" spans="1:37">
      <c r="A620" s="182"/>
      <c r="B620" s="177"/>
      <c r="C620" s="177"/>
      <c r="D620" s="177"/>
      <c r="E620" s="177"/>
      <c r="F620" s="177"/>
      <c r="G620" s="177"/>
      <c r="H620" s="177"/>
      <c r="I620" s="177"/>
      <c r="J620" s="178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80"/>
      <c r="AK620" s="181"/>
    </row>
    <row r="621" spans="1:37">
      <c r="A621" s="182"/>
      <c r="B621" s="177"/>
      <c r="C621" s="177"/>
      <c r="D621" s="177"/>
      <c r="E621" s="177"/>
      <c r="F621" s="177"/>
      <c r="G621" s="177"/>
      <c r="H621" s="177"/>
      <c r="I621" s="177"/>
      <c r="J621" s="178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80"/>
      <c r="AK621" s="181"/>
    </row>
    <row r="622" spans="1:37">
      <c r="A622" s="182"/>
      <c r="B622" s="177"/>
      <c r="C622" s="177"/>
      <c r="D622" s="177"/>
      <c r="E622" s="177"/>
      <c r="F622" s="177"/>
      <c r="G622" s="177"/>
      <c r="H622" s="177"/>
      <c r="I622" s="177"/>
      <c r="J622" s="178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80"/>
      <c r="AK622" s="181"/>
    </row>
    <row r="623" spans="1:37">
      <c r="A623" s="182"/>
      <c r="B623" s="177"/>
      <c r="C623" s="177"/>
      <c r="D623" s="177"/>
      <c r="E623" s="177"/>
      <c r="F623" s="177"/>
      <c r="G623" s="177"/>
      <c r="H623" s="177"/>
      <c r="I623" s="177"/>
      <c r="J623" s="178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80"/>
      <c r="AK623" s="181"/>
    </row>
    <row r="624" spans="1:37">
      <c r="A624" s="182"/>
      <c r="B624" s="177"/>
      <c r="C624" s="177"/>
      <c r="D624" s="177"/>
      <c r="E624" s="177"/>
      <c r="F624" s="177"/>
      <c r="G624" s="177"/>
      <c r="H624" s="177"/>
      <c r="I624" s="177"/>
      <c r="J624" s="178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80"/>
      <c r="AK624" s="181"/>
    </row>
    <row r="625" spans="1:37">
      <c r="A625" s="182"/>
      <c r="B625" s="177"/>
      <c r="C625" s="177"/>
      <c r="D625" s="177"/>
      <c r="E625" s="177"/>
      <c r="F625" s="177"/>
      <c r="G625" s="177"/>
      <c r="H625" s="177"/>
      <c r="I625" s="177"/>
      <c r="J625" s="178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80"/>
      <c r="AK625" s="181"/>
    </row>
    <row r="626" spans="1:37">
      <c r="A626" s="182"/>
      <c r="B626" s="177"/>
      <c r="C626" s="177"/>
      <c r="D626" s="177"/>
      <c r="E626" s="177"/>
      <c r="F626" s="177"/>
      <c r="G626" s="177"/>
      <c r="H626" s="177"/>
      <c r="I626" s="177"/>
      <c r="J626" s="178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80"/>
      <c r="AK626" s="181"/>
    </row>
    <row r="627" spans="1:37">
      <c r="A627" s="182"/>
      <c r="B627" s="177"/>
      <c r="C627" s="177"/>
      <c r="D627" s="177"/>
      <c r="E627" s="177"/>
      <c r="F627" s="177"/>
      <c r="G627" s="177"/>
      <c r="H627" s="177"/>
      <c r="I627" s="177"/>
      <c r="J627" s="178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80"/>
      <c r="AK627" s="181"/>
    </row>
    <row r="628" spans="1:37">
      <c r="A628" s="182"/>
      <c r="B628" s="177"/>
      <c r="C628" s="177"/>
      <c r="D628" s="177"/>
      <c r="E628" s="177"/>
      <c r="F628" s="177"/>
      <c r="G628" s="177"/>
      <c r="H628" s="177"/>
      <c r="I628" s="177"/>
      <c r="J628" s="178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80"/>
      <c r="AK628" s="181"/>
    </row>
    <row r="629" spans="1:37">
      <c r="A629" s="182"/>
      <c r="B629" s="177"/>
      <c r="C629" s="177"/>
      <c r="D629" s="177"/>
      <c r="E629" s="177"/>
      <c r="F629" s="177"/>
      <c r="G629" s="177"/>
      <c r="H629" s="177"/>
      <c r="I629" s="177"/>
      <c r="J629" s="178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80"/>
      <c r="AK629" s="181"/>
    </row>
    <row r="630" spans="1:37">
      <c r="A630" s="182"/>
      <c r="B630" s="177"/>
      <c r="C630" s="177"/>
      <c r="D630" s="177"/>
      <c r="E630" s="177"/>
      <c r="F630" s="177"/>
      <c r="G630" s="177"/>
      <c r="H630" s="177"/>
      <c r="I630" s="177"/>
      <c r="J630" s="178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80"/>
      <c r="AK630" s="181"/>
    </row>
    <row r="631" spans="1:37">
      <c r="B631" s="177"/>
      <c r="C631" s="177"/>
      <c r="D631" s="177"/>
      <c r="E631" s="177"/>
      <c r="F631" s="177"/>
      <c r="G631" s="177"/>
      <c r="H631" s="177"/>
      <c r="I631" s="177"/>
      <c r="J631" s="178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80"/>
      <c r="AK631" s="181"/>
    </row>
    <row r="632" spans="1:37">
      <c r="B632" s="177"/>
      <c r="C632" s="177"/>
      <c r="D632" s="177"/>
      <c r="E632" s="177"/>
      <c r="F632" s="177"/>
      <c r="G632" s="177"/>
      <c r="H632" s="177"/>
      <c r="I632" s="177"/>
      <c r="J632" s="178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80"/>
      <c r="AK632" s="181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04/15/2024&amp;C&amp;"Times New Roman,Bold"&amp;10Construction Cost and Time 
Innovative Contract Data
For Contracts Completed Third Quarter Fiscal Year 2023/2024&amp;RPage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218" sqref="CA218:CU235"/>
    </sheetView>
  </sheetViews>
  <sheetFormatPr defaultRowHeight="11.4"/>
  <cols>
    <col min="1" max="1" width="5.625" bestFit="1" customWidth="1"/>
    <col min="2" max="2" width="3" bestFit="1" customWidth="1"/>
    <col min="3" max="3" width="6.75" bestFit="1" customWidth="1"/>
    <col min="4" max="4" width="12" style="1" bestFit="1" customWidth="1"/>
    <col min="5" max="5" width="9.875" bestFit="1" customWidth="1"/>
    <col min="6" max="6" width="5.625" bestFit="1" customWidth="1"/>
    <col min="7" max="7" width="5.375" style="1" bestFit="1" customWidth="1"/>
    <col min="8" max="9" width="3" bestFit="1" customWidth="1"/>
    <col min="10" max="12" width="5" bestFit="1" customWidth="1"/>
    <col min="13" max="13" width="4.625" bestFit="1" customWidth="1"/>
    <col min="14" max="14" width="4" bestFit="1" customWidth="1"/>
    <col min="15" max="15" width="2" bestFit="1" customWidth="1"/>
    <col min="16" max="16" width="4" bestFit="1" customWidth="1"/>
    <col min="17" max="17" width="5.625" bestFit="1" customWidth="1"/>
    <col min="18" max="18" width="12.375" bestFit="1" customWidth="1"/>
    <col min="19" max="19" width="9" bestFit="1" customWidth="1"/>
    <col min="20" max="22" width="12.375" bestFit="1" customWidth="1"/>
    <col min="23" max="23" width="11" bestFit="1" customWidth="1"/>
    <col min="24" max="24" width="10.375" bestFit="1" customWidth="1"/>
    <col min="25" max="25" width="11" bestFit="1" customWidth="1"/>
    <col min="26" max="27" width="12.375" bestFit="1" customWidth="1"/>
    <col min="28" max="28" width="11" bestFit="1" customWidth="1"/>
    <col min="29" max="29" width="9" bestFit="1" customWidth="1"/>
    <col min="30" max="31" width="4" bestFit="1" customWidth="1"/>
    <col min="32" max="32" width="5.625" bestFit="1" customWidth="1"/>
    <col min="33" max="33" width="9.625" bestFit="1" customWidth="1"/>
    <col min="34" max="34" width="7" bestFit="1" customWidth="1"/>
    <col min="35" max="35" width="4" bestFit="1" customWidth="1"/>
    <col min="36" max="36" width="5.625" bestFit="1" customWidth="1"/>
    <col min="37" max="37" width="10.375" bestFit="1" customWidth="1"/>
    <col min="38" max="38" width="8" bestFit="1" customWidth="1"/>
    <col min="39" max="39" width="2" bestFit="1" customWidth="1"/>
    <col min="40" max="40" width="4.625" bestFit="1" customWidth="1"/>
    <col min="41" max="41" width="8" bestFit="1" customWidth="1"/>
    <col min="42" max="43" width="2" bestFit="1" customWidth="1"/>
    <col min="44" max="44" width="3.625" bestFit="1" customWidth="1"/>
    <col min="45" max="45" width="9.625" bestFit="1" customWidth="1"/>
    <col min="46" max="47" width="2" bestFit="1" customWidth="1"/>
    <col min="48" max="49" width="3.625" bestFit="1" customWidth="1"/>
    <col min="50" max="50" width="2" bestFit="1" customWidth="1"/>
    <col min="51" max="51" width="4" bestFit="1" customWidth="1"/>
    <col min="52" max="52" width="5.625" bestFit="1" customWidth="1"/>
    <col min="53" max="53" width="9" bestFit="1" customWidth="1"/>
    <col min="54" max="54" width="6" bestFit="1" customWidth="1"/>
    <col min="55" max="55" width="3" bestFit="1" customWidth="1"/>
    <col min="56" max="56" width="4.625" bestFit="1" customWidth="1"/>
    <col min="57" max="57" width="9" bestFit="1" customWidth="1"/>
    <col min="58" max="58" width="6" bestFit="1" customWidth="1"/>
    <col min="59" max="59" width="2" bestFit="1" customWidth="1"/>
    <col min="60" max="61" width="3.625" bestFit="1" customWidth="1"/>
    <col min="62" max="62" width="2" bestFit="1" customWidth="1"/>
    <col min="63" max="63" width="4" bestFit="1" customWidth="1"/>
    <col min="64" max="64" width="5.625" bestFit="1" customWidth="1"/>
    <col min="65" max="65" width="9" bestFit="1" customWidth="1"/>
    <col min="66" max="66" width="6" bestFit="1" customWidth="1"/>
    <col min="67" max="67" width="2" bestFit="1" customWidth="1"/>
    <col min="68" max="68" width="4.625" bestFit="1" customWidth="1"/>
    <col min="69" max="69" width="10.375" bestFit="1" customWidth="1"/>
    <col min="70" max="70" width="6" bestFit="1" customWidth="1"/>
    <col min="71" max="71" width="3" bestFit="1" customWidth="1"/>
    <col min="72" max="72" width="4.625" bestFit="1" customWidth="1"/>
    <col min="73" max="73" width="9" bestFit="1" customWidth="1"/>
    <col min="74" max="74" width="7" bestFit="1" customWidth="1"/>
    <col min="75" max="75" width="4" bestFit="1" customWidth="1"/>
    <col min="76" max="76" width="4.625" bestFit="1" customWidth="1"/>
    <col min="77" max="77" width="8" bestFit="1" customWidth="1"/>
    <col min="78" max="78" width="2" bestFit="1" customWidth="1"/>
    <col min="79" max="79" width="4" bestFit="1" customWidth="1"/>
    <col min="80" max="80" width="5.625" bestFit="1" customWidth="1"/>
    <col min="81" max="81" width="11.375" bestFit="1" customWidth="1"/>
    <col min="82" max="82" width="8" bestFit="1" customWidth="1"/>
    <col min="83" max="83" width="11.625" bestFit="1" customWidth="1"/>
    <col min="84" max="84" width="44.875" bestFit="1" customWidth="1"/>
    <col min="85" max="88" width="3.75" bestFit="1" customWidth="1"/>
    <col min="89" max="89" width="9.875" bestFit="1" customWidth="1"/>
    <col min="90" max="90" width="5.625" bestFit="1" customWidth="1"/>
    <col min="91" max="91" width="5.375" style="1" bestFit="1" customWidth="1"/>
    <col min="92" max="92" width="9.125" style="1"/>
    <col min="93" max="93" width="9.875" bestFit="1" customWidth="1"/>
    <col min="94" max="94" width="5.625" bestFit="1" customWidth="1"/>
    <col min="95" max="95" width="5.375" style="1" bestFit="1" customWidth="1"/>
    <col min="96" max="96" width="4" style="1" bestFit="1" customWidth="1"/>
    <col min="97" max="97" width="12" bestFit="1" customWidth="1"/>
    <col min="98" max="98" width="14.125" bestFit="1" customWidth="1"/>
    <col min="99" max="99" width="143.375" bestFit="1" customWidth="1"/>
    <col min="100" max="101" width="4" bestFit="1" customWidth="1"/>
    <col min="102" max="102" width="3" bestFit="1" customWidth="1"/>
    <col min="103" max="103" width="3.625" bestFit="1" customWidth="1"/>
    <col min="104" max="104" width="7.625" bestFit="1" customWidth="1"/>
    <col min="105" max="105" width="2" bestFit="1" customWidth="1"/>
    <col min="111" max="111" width="3.6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t="str">
        <f t="shared" ref="A1:A64" si="0">CONCATENATE(B1,DG1)</f>
        <v>01CO</v>
      </c>
      <c r="B1" s="67" t="s">
        <v>129</v>
      </c>
      <c r="C1" s="67" t="s">
        <v>190</v>
      </c>
      <c r="D1" s="67" t="s">
        <v>191</v>
      </c>
      <c r="E1" s="68">
        <v>44356</v>
      </c>
      <c r="F1" s="185" t="s">
        <v>821</v>
      </c>
      <c r="G1" s="67" t="s">
        <v>822</v>
      </c>
      <c r="H1" s="69">
        <v>2</v>
      </c>
      <c r="I1" s="69">
        <v>6</v>
      </c>
      <c r="J1" s="69">
        <v>320</v>
      </c>
      <c r="K1" s="69">
        <v>579</v>
      </c>
      <c r="L1" s="69">
        <v>579</v>
      </c>
      <c r="M1" s="69">
        <v>0</v>
      </c>
      <c r="N1" s="69">
        <v>0</v>
      </c>
      <c r="O1" s="69">
        <v>0</v>
      </c>
      <c r="P1" s="69">
        <v>207</v>
      </c>
      <c r="Q1" s="80">
        <v>52</v>
      </c>
      <c r="R1" s="80">
        <v>6386200</v>
      </c>
      <c r="S1" s="80">
        <v>56445</v>
      </c>
      <c r="T1" s="80">
        <v>6329755</v>
      </c>
      <c r="U1" s="80">
        <v>6748926</v>
      </c>
      <c r="V1" s="80">
        <v>6664293</v>
      </c>
      <c r="W1" s="80">
        <v>0</v>
      </c>
      <c r="X1" s="80">
        <v>0</v>
      </c>
      <c r="Y1" s="80">
        <v>0</v>
      </c>
      <c r="Z1" s="80">
        <v>6664293</v>
      </c>
      <c r="AA1" s="80">
        <v>6748506</v>
      </c>
      <c r="AB1" s="80">
        <v>143879</v>
      </c>
      <c r="AC1" s="69">
        <v>362725</v>
      </c>
      <c r="AD1" s="69">
        <v>149</v>
      </c>
      <c r="AE1" s="69">
        <v>7</v>
      </c>
      <c r="AF1" s="80">
        <v>20</v>
      </c>
      <c r="AG1" s="80">
        <v>118601</v>
      </c>
      <c r="AH1" s="69">
        <v>0</v>
      </c>
      <c r="AI1" s="69">
        <v>0</v>
      </c>
      <c r="AJ1" s="80">
        <v>32</v>
      </c>
      <c r="AK1" s="80">
        <v>264904</v>
      </c>
      <c r="AL1" s="69">
        <v>0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88</v>
      </c>
      <c r="BL1" s="80">
        <v>0</v>
      </c>
      <c r="BM1" s="80">
        <v>8221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120</v>
      </c>
      <c r="CB1" s="80">
        <v>52</v>
      </c>
      <c r="CC1" s="80">
        <v>391726</v>
      </c>
      <c r="CD1" s="69">
        <v>0</v>
      </c>
      <c r="CE1" s="69" t="s">
        <v>568</v>
      </c>
      <c r="CF1" s="69" t="s">
        <v>569</v>
      </c>
      <c r="CG1" s="69" t="s">
        <v>570</v>
      </c>
      <c r="CH1" s="69" t="s">
        <v>570</v>
      </c>
      <c r="CI1" s="69" t="s">
        <v>570</v>
      </c>
      <c r="CJ1" s="68" t="s">
        <v>570</v>
      </c>
      <c r="CK1" s="68">
        <v>45314</v>
      </c>
      <c r="CL1" s="185" t="s">
        <v>823</v>
      </c>
      <c r="CM1" s="67" t="s">
        <v>824</v>
      </c>
      <c r="CN1" s="67" t="s">
        <v>168</v>
      </c>
      <c r="CO1" s="68">
        <v>45142</v>
      </c>
      <c r="CP1" s="185" t="s">
        <v>825</v>
      </c>
      <c r="CQ1" s="67" t="s">
        <v>824</v>
      </c>
      <c r="CR1" s="67" t="s">
        <v>169</v>
      </c>
      <c r="CS1" s="69">
        <v>5529849.5700000003</v>
      </c>
      <c r="CT1" s="69"/>
      <c r="CU1" s="69"/>
      <c r="CV1" s="69">
        <v>5</v>
      </c>
      <c r="CW1" s="69">
        <v>26</v>
      </c>
      <c r="CX1" s="69">
        <v>25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COUNTIF(A1:A235,"01CO")</f>
        <v>21</v>
      </c>
      <c r="DI1" t="s">
        <v>149</v>
      </c>
      <c r="DJ1">
        <v>1</v>
      </c>
      <c r="DK1">
        <f>DH1</f>
        <v>21</v>
      </c>
    </row>
    <row r="2" spans="1:115">
      <c r="A2" t="str">
        <f t="shared" si="0"/>
        <v>01CO</v>
      </c>
      <c r="B2" s="67" t="s">
        <v>129</v>
      </c>
      <c r="C2" s="67" t="s">
        <v>192</v>
      </c>
      <c r="D2" s="67" t="s">
        <v>193</v>
      </c>
      <c r="E2" s="68">
        <v>43950</v>
      </c>
      <c r="F2" s="185" t="s">
        <v>821</v>
      </c>
      <c r="G2" s="67" t="s">
        <v>826</v>
      </c>
      <c r="H2" s="69">
        <v>4</v>
      </c>
      <c r="I2" s="69">
        <v>15</v>
      </c>
      <c r="J2" s="69">
        <v>875</v>
      </c>
      <c r="K2" s="69">
        <v>1016</v>
      </c>
      <c r="L2" s="69">
        <v>963</v>
      </c>
      <c r="M2" s="69">
        <v>53</v>
      </c>
      <c r="N2" s="69">
        <v>0</v>
      </c>
      <c r="O2" s="69">
        <v>0</v>
      </c>
      <c r="P2" s="69">
        <v>127</v>
      </c>
      <c r="Q2" s="80">
        <v>14</v>
      </c>
      <c r="R2" s="80">
        <v>43563143</v>
      </c>
      <c r="S2" s="80">
        <v>150000</v>
      </c>
      <c r="T2" s="80">
        <v>43413143</v>
      </c>
      <c r="U2" s="80">
        <v>43826539</v>
      </c>
      <c r="V2" s="80">
        <v>44268970</v>
      </c>
      <c r="W2" s="80">
        <v>0</v>
      </c>
      <c r="X2" s="80">
        <v>0</v>
      </c>
      <c r="Y2" s="80">
        <v>0</v>
      </c>
      <c r="Z2" s="80">
        <v>44268970</v>
      </c>
      <c r="AA2" s="80">
        <v>45616616</v>
      </c>
      <c r="AB2" s="80">
        <v>1915546</v>
      </c>
      <c r="AC2" s="69">
        <v>263396</v>
      </c>
      <c r="AD2" s="69">
        <v>80</v>
      </c>
      <c r="AE2" s="69">
        <v>0</v>
      </c>
      <c r="AF2" s="80">
        <v>0</v>
      </c>
      <c r="AG2" s="80">
        <v>351912</v>
      </c>
      <c r="AH2" s="69">
        <v>3918</v>
      </c>
      <c r="AI2" s="69">
        <v>7</v>
      </c>
      <c r="AJ2" s="80">
        <v>0</v>
      </c>
      <c r="AK2" s="80">
        <v>219896</v>
      </c>
      <c r="AL2" s="69">
        <v>30715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17978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14</v>
      </c>
      <c r="BM2" s="80">
        <v>22507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18317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7</v>
      </c>
      <c r="CB2" s="80">
        <v>14</v>
      </c>
      <c r="CC2" s="80">
        <v>343410</v>
      </c>
      <c r="CD2" s="69">
        <v>34633</v>
      </c>
      <c r="CE2" s="69" t="s">
        <v>596</v>
      </c>
      <c r="CF2" s="69" t="s">
        <v>597</v>
      </c>
      <c r="CG2" s="69" t="s">
        <v>570</v>
      </c>
      <c r="CH2" s="69" t="s">
        <v>570</v>
      </c>
      <c r="CI2" s="69" t="s">
        <v>570</v>
      </c>
      <c r="CJ2" s="68" t="s">
        <v>570</v>
      </c>
      <c r="CK2" s="68">
        <v>45180</v>
      </c>
      <c r="CL2" s="185" t="s">
        <v>825</v>
      </c>
      <c r="CM2" s="67" t="s">
        <v>824</v>
      </c>
      <c r="CN2" s="67" t="s">
        <v>168</v>
      </c>
      <c r="CO2" s="68">
        <v>45044</v>
      </c>
      <c r="CP2" s="185" t="s">
        <v>821</v>
      </c>
      <c r="CQ2" s="67" t="s">
        <v>827</v>
      </c>
      <c r="CR2" s="67" t="s">
        <v>318</v>
      </c>
      <c r="CS2" s="69">
        <v>44746155.07</v>
      </c>
      <c r="CT2" s="69"/>
      <c r="CU2" s="69"/>
      <c r="CV2" s="69">
        <v>0</v>
      </c>
      <c r="CW2" s="69">
        <v>54</v>
      </c>
      <c r="CX2" s="69">
        <v>0</v>
      </c>
      <c r="CY2" s="69">
        <v>0</v>
      </c>
      <c r="CZ2" s="69">
        <v>-287200</v>
      </c>
      <c r="DA2" s="69">
        <v>0</v>
      </c>
      <c r="DG2" t="str">
        <f t="shared" si="1"/>
        <v>CO</v>
      </c>
      <c r="DH2">
        <f>COUNTIF(A1:A235,"01DO")</f>
        <v>12</v>
      </c>
      <c r="DI2" t="s">
        <v>150</v>
      </c>
      <c r="DJ2">
        <f>DK1+1</f>
        <v>22</v>
      </c>
      <c r="DK2">
        <f>DJ2+DH2-1</f>
        <v>33</v>
      </c>
    </row>
    <row r="3" spans="1:115">
      <c r="A3" t="str">
        <f t="shared" si="0"/>
        <v>01CO</v>
      </c>
      <c r="B3" s="67" t="s">
        <v>129</v>
      </c>
      <c r="C3" s="67" t="s">
        <v>194</v>
      </c>
      <c r="D3" s="67" t="s">
        <v>195</v>
      </c>
      <c r="E3" s="68">
        <v>44356</v>
      </c>
      <c r="F3" s="185" t="s">
        <v>821</v>
      </c>
      <c r="G3" s="67" t="s">
        <v>822</v>
      </c>
      <c r="H3" s="69">
        <v>2</v>
      </c>
      <c r="I3" s="69">
        <v>18</v>
      </c>
      <c r="J3" s="69">
        <v>275</v>
      </c>
      <c r="K3" s="69">
        <v>545</v>
      </c>
      <c r="L3" s="69">
        <v>530</v>
      </c>
      <c r="M3" s="69">
        <v>15</v>
      </c>
      <c r="N3" s="69">
        <v>0</v>
      </c>
      <c r="O3" s="69">
        <v>0</v>
      </c>
      <c r="P3" s="69">
        <v>223</v>
      </c>
      <c r="Q3" s="80">
        <v>47</v>
      </c>
      <c r="R3" s="80">
        <v>4097408</v>
      </c>
      <c r="S3" s="80">
        <v>50000</v>
      </c>
      <c r="T3" s="80">
        <v>4047408</v>
      </c>
      <c r="U3" s="80">
        <v>4902150</v>
      </c>
      <c r="V3" s="80">
        <v>4899132</v>
      </c>
      <c r="W3" s="80">
        <v>0</v>
      </c>
      <c r="X3" s="80">
        <v>0</v>
      </c>
      <c r="Y3" s="80">
        <v>0</v>
      </c>
      <c r="Z3" s="80">
        <v>4899132</v>
      </c>
      <c r="AA3" s="80">
        <v>4822749</v>
      </c>
      <c r="AB3" s="80">
        <v>34379</v>
      </c>
      <c r="AC3" s="69">
        <v>804742</v>
      </c>
      <c r="AD3" s="69">
        <v>131</v>
      </c>
      <c r="AE3" s="69">
        <v>0</v>
      </c>
      <c r="AF3" s="80">
        <v>42</v>
      </c>
      <c r="AG3" s="80">
        <v>118523</v>
      </c>
      <c r="AH3" s="69">
        <v>55203</v>
      </c>
      <c r="AI3" s="69">
        <v>51</v>
      </c>
      <c r="AJ3" s="80">
        <v>5</v>
      </c>
      <c r="AK3" s="80">
        <v>478225</v>
      </c>
      <c r="AL3" s="69">
        <v>97145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80171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110761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42992</v>
      </c>
      <c r="BV3" s="69">
        <v>42992</v>
      </c>
      <c r="BW3" s="69">
        <v>0</v>
      </c>
      <c r="BX3" s="80">
        <v>0</v>
      </c>
      <c r="BY3" s="80">
        <v>0</v>
      </c>
      <c r="BZ3" s="69">
        <v>0</v>
      </c>
      <c r="CA3" s="69">
        <v>51</v>
      </c>
      <c r="CB3" s="80">
        <v>47</v>
      </c>
      <c r="CC3" s="80">
        <v>830672</v>
      </c>
      <c r="CD3" s="69">
        <v>195339</v>
      </c>
      <c r="CE3" s="69" t="s">
        <v>598</v>
      </c>
      <c r="CF3" s="69" t="s">
        <v>599</v>
      </c>
      <c r="CG3" s="69" t="s">
        <v>570</v>
      </c>
      <c r="CH3" s="69" t="s">
        <v>570</v>
      </c>
      <c r="CI3" s="69" t="s">
        <v>570</v>
      </c>
      <c r="CJ3" s="68" t="s">
        <v>570</v>
      </c>
      <c r="CK3" s="68">
        <v>45160</v>
      </c>
      <c r="CL3" s="185" t="s">
        <v>825</v>
      </c>
      <c r="CM3" s="67" t="s">
        <v>824</v>
      </c>
      <c r="CN3" s="67" t="s">
        <v>168</v>
      </c>
      <c r="CO3" s="68">
        <v>44981</v>
      </c>
      <c r="CP3" s="185" t="s">
        <v>823</v>
      </c>
      <c r="CQ3" s="67" t="s">
        <v>827</v>
      </c>
      <c r="CR3" s="67" t="s">
        <v>235</v>
      </c>
      <c r="CS3" s="69">
        <v>4251830.2300000004</v>
      </c>
      <c r="CT3" s="69"/>
      <c r="CU3" s="69"/>
      <c r="CV3" s="69">
        <v>0</v>
      </c>
      <c r="CW3" s="69">
        <v>41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COUNTIF(A1:A235,"02CO")</f>
        <v>40</v>
      </c>
      <c r="DI3" t="s">
        <v>151</v>
      </c>
      <c r="DJ3">
        <f t="shared" ref="DJ3:DJ16" si="2">DK2+1</f>
        <v>34</v>
      </c>
      <c r="DK3">
        <f t="shared" ref="DK3:DK16" si="3">DJ3+DH3-1</f>
        <v>73</v>
      </c>
    </row>
    <row r="4" spans="1:115">
      <c r="A4" t="str">
        <f t="shared" si="0"/>
        <v>01CO</v>
      </c>
      <c r="B4" s="67" t="s">
        <v>129</v>
      </c>
      <c r="C4" s="67" t="s">
        <v>196</v>
      </c>
      <c r="D4" s="67" t="s">
        <v>197</v>
      </c>
      <c r="E4" s="68">
        <v>44104</v>
      </c>
      <c r="F4" s="185" t="s">
        <v>825</v>
      </c>
      <c r="G4" s="67" t="s">
        <v>822</v>
      </c>
      <c r="H4" s="69">
        <v>3</v>
      </c>
      <c r="I4" s="69">
        <v>1</v>
      </c>
      <c r="J4" s="69">
        <v>150</v>
      </c>
      <c r="K4" s="69">
        <v>177</v>
      </c>
      <c r="L4" s="69">
        <v>607</v>
      </c>
      <c r="M4" s="69">
        <v>-430</v>
      </c>
      <c r="N4" s="69">
        <v>430</v>
      </c>
      <c r="O4" s="69">
        <v>0</v>
      </c>
      <c r="P4" s="69">
        <v>11</v>
      </c>
      <c r="Q4" s="80">
        <v>16</v>
      </c>
      <c r="R4" s="80">
        <v>668342</v>
      </c>
      <c r="S4" s="80">
        <v>41495</v>
      </c>
      <c r="T4" s="80">
        <v>626847</v>
      </c>
      <c r="U4" s="80">
        <v>668342</v>
      </c>
      <c r="V4" s="80">
        <v>605783</v>
      </c>
      <c r="W4" s="80">
        <v>0</v>
      </c>
      <c r="X4" s="80">
        <v>0</v>
      </c>
      <c r="Y4" s="80">
        <v>0</v>
      </c>
      <c r="Z4" s="80">
        <v>605783</v>
      </c>
      <c r="AA4" s="80">
        <v>595755</v>
      </c>
      <c r="AB4" s="80">
        <v>25365</v>
      </c>
      <c r="AC4" s="69">
        <v>0</v>
      </c>
      <c r="AD4" s="69">
        <v>18</v>
      </c>
      <c r="AE4" s="69">
        <v>0</v>
      </c>
      <c r="AF4" s="80">
        <v>0</v>
      </c>
      <c r="AG4" s="80">
        <v>0</v>
      </c>
      <c r="AH4" s="69">
        <v>0</v>
      </c>
      <c r="AI4" s="69">
        <v>0</v>
      </c>
      <c r="AJ4" s="80">
        <v>0</v>
      </c>
      <c r="AK4" s="80">
        <v>6341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16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16</v>
      </c>
      <c r="CC4" s="80">
        <v>6341</v>
      </c>
      <c r="CD4" s="69">
        <v>0</v>
      </c>
      <c r="CE4" s="69" t="s">
        <v>600</v>
      </c>
      <c r="CF4" s="69" t="s">
        <v>601</v>
      </c>
      <c r="CG4" s="69" t="s">
        <v>570</v>
      </c>
      <c r="CH4" s="69" t="s">
        <v>570</v>
      </c>
      <c r="CI4" s="69" t="s">
        <v>570</v>
      </c>
      <c r="CJ4" s="68" t="s">
        <v>570</v>
      </c>
      <c r="CK4" s="68">
        <v>45126</v>
      </c>
      <c r="CL4" s="185" t="s">
        <v>825</v>
      </c>
      <c r="CM4" s="67" t="s">
        <v>824</v>
      </c>
      <c r="CN4" s="67" t="s">
        <v>168</v>
      </c>
      <c r="CO4" s="68">
        <v>44900</v>
      </c>
      <c r="CP4" s="185" t="s">
        <v>828</v>
      </c>
      <c r="CQ4" s="67" t="s">
        <v>827</v>
      </c>
      <c r="CR4" s="67" t="s">
        <v>318</v>
      </c>
      <c r="CS4" s="69">
        <v>802465.89</v>
      </c>
      <c r="CT4" s="69"/>
      <c r="CU4" s="69"/>
      <c r="CV4" s="69">
        <v>0</v>
      </c>
      <c r="CW4" s="69">
        <v>9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COUNTIF(A1:A235,"02DO")</f>
        <v>4</v>
      </c>
      <c r="DI4" t="s">
        <v>152</v>
      </c>
      <c r="DJ4">
        <f t="shared" si="2"/>
        <v>74</v>
      </c>
      <c r="DK4">
        <f t="shared" si="3"/>
        <v>77</v>
      </c>
    </row>
    <row r="5" spans="1:115">
      <c r="A5" t="str">
        <f t="shared" si="0"/>
        <v>01CO</v>
      </c>
      <c r="B5" s="67" t="s">
        <v>129</v>
      </c>
      <c r="C5" s="67" t="s">
        <v>198</v>
      </c>
      <c r="D5" s="67" t="s">
        <v>199</v>
      </c>
      <c r="E5" s="68">
        <v>44104</v>
      </c>
      <c r="F5" s="185" t="s">
        <v>825</v>
      </c>
      <c r="G5" s="67" t="s">
        <v>822</v>
      </c>
      <c r="H5" s="69">
        <v>4</v>
      </c>
      <c r="I5" s="69">
        <v>3</v>
      </c>
      <c r="J5" s="69">
        <v>325</v>
      </c>
      <c r="K5" s="69">
        <v>607</v>
      </c>
      <c r="L5" s="69">
        <v>638</v>
      </c>
      <c r="M5" s="69">
        <v>-31</v>
      </c>
      <c r="N5" s="69">
        <v>31</v>
      </c>
      <c r="O5" s="69">
        <v>0</v>
      </c>
      <c r="P5" s="69">
        <v>216</v>
      </c>
      <c r="Q5" s="80">
        <v>66</v>
      </c>
      <c r="R5" s="80">
        <v>7973682</v>
      </c>
      <c r="S5" s="80">
        <v>92806</v>
      </c>
      <c r="T5" s="80">
        <v>7880876</v>
      </c>
      <c r="U5" s="80">
        <v>8225110</v>
      </c>
      <c r="V5" s="80">
        <v>8195027</v>
      </c>
      <c r="W5" s="80">
        <v>-106857</v>
      </c>
      <c r="X5" s="80">
        <v>0</v>
      </c>
      <c r="Y5" s="80">
        <v>-106857</v>
      </c>
      <c r="Z5" s="80">
        <v>8088170</v>
      </c>
      <c r="AA5" s="80">
        <v>8717413</v>
      </c>
      <c r="AB5" s="80">
        <v>921857</v>
      </c>
      <c r="AC5" s="69">
        <v>251428</v>
      </c>
      <c r="AD5" s="69">
        <v>207</v>
      </c>
      <c r="AE5" s="69">
        <v>0</v>
      </c>
      <c r="AF5" s="80">
        <v>0</v>
      </c>
      <c r="AG5" s="80">
        <v>126514</v>
      </c>
      <c r="AH5" s="69">
        <v>115529</v>
      </c>
      <c r="AI5" s="69">
        <v>0</v>
      </c>
      <c r="AJ5" s="80">
        <v>52</v>
      </c>
      <c r="AK5" s="80">
        <v>124433</v>
      </c>
      <c r="AL5" s="69">
        <v>124433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0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171</v>
      </c>
      <c r="BL5" s="80">
        <v>14</v>
      </c>
      <c r="BM5" s="80">
        <v>11465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171</v>
      </c>
      <c r="CB5" s="80">
        <v>66</v>
      </c>
      <c r="CC5" s="80">
        <v>262412</v>
      </c>
      <c r="CD5" s="69">
        <v>239963</v>
      </c>
      <c r="CE5" s="69" t="s">
        <v>602</v>
      </c>
      <c r="CF5" s="69" t="s">
        <v>603</v>
      </c>
      <c r="CG5" s="69" t="s">
        <v>570</v>
      </c>
      <c r="CH5" s="69" t="s">
        <v>570</v>
      </c>
      <c r="CI5" s="69" t="s">
        <v>570</v>
      </c>
      <c r="CJ5" s="68" t="s">
        <v>570</v>
      </c>
      <c r="CK5" s="68">
        <v>45159</v>
      </c>
      <c r="CL5" s="185" t="s">
        <v>825</v>
      </c>
      <c r="CM5" s="67" t="s">
        <v>824</v>
      </c>
      <c r="CN5" s="67" t="s">
        <v>168</v>
      </c>
      <c r="CO5" s="68">
        <v>44852</v>
      </c>
      <c r="CP5" s="185" t="s">
        <v>828</v>
      </c>
      <c r="CQ5" s="67" t="s">
        <v>827</v>
      </c>
      <c r="CR5" s="67" t="s">
        <v>226</v>
      </c>
      <c r="CS5" s="69">
        <v>9500361.4900000002</v>
      </c>
      <c r="CT5" s="69"/>
      <c r="CU5" s="69"/>
      <c r="CV5" s="69">
        <v>0</v>
      </c>
      <c r="CW5" s="69">
        <v>23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COUNTIF(A1:A235,"03CO")</f>
        <v>39</v>
      </c>
      <c r="DI5" t="s">
        <v>153</v>
      </c>
      <c r="DJ5">
        <f t="shared" si="2"/>
        <v>78</v>
      </c>
      <c r="DK5">
        <f t="shared" si="3"/>
        <v>116</v>
      </c>
    </row>
    <row r="6" spans="1:115">
      <c r="A6" t="str">
        <f t="shared" si="0"/>
        <v>01CO</v>
      </c>
      <c r="B6" s="67" t="s">
        <v>129</v>
      </c>
      <c r="C6" s="67" t="s">
        <v>200</v>
      </c>
      <c r="D6" s="67" t="s">
        <v>201</v>
      </c>
      <c r="E6" s="68">
        <v>44223</v>
      </c>
      <c r="F6" s="185" t="s">
        <v>823</v>
      </c>
      <c r="G6" s="67" t="s">
        <v>822</v>
      </c>
      <c r="H6" s="69">
        <v>2</v>
      </c>
      <c r="I6" s="69">
        <v>4</v>
      </c>
      <c r="J6" s="69">
        <v>285</v>
      </c>
      <c r="K6" s="69">
        <v>400</v>
      </c>
      <c r="L6" s="69">
        <v>400</v>
      </c>
      <c r="M6" s="69">
        <v>0</v>
      </c>
      <c r="N6" s="69">
        <v>0</v>
      </c>
      <c r="O6" s="69">
        <v>0</v>
      </c>
      <c r="P6" s="69">
        <v>41</v>
      </c>
      <c r="Q6" s="80">
        <v>74</v>
      </c>
      <c r="R6" s="80">
        <v>4960436</v>
      </c>
      <c r="S6" s="80">
        <v>59129</v>
      </c>
      <c r="T6" s="80">
        <v>4901307</v>
      </c>
      <c r="U6" s="80">
        <v>5450251</v>
      </c>
      <c r="V6" s="80">
        <v>5304714</v>
      </c>
      <c r="W6" s="80">
        <v>0</v>
      </c>
      <c r="X6" s="80">
        <v>0</v>
      </c>
      <c r="Y6" s="80">
        <v>0</v>
      </c>
      <c r="Z6" s="80">
        <v>5304714</v>
      </c>
      <c r="AA6" s="80">
        <v>5560151</v>
      </c>
      <c r="AB6" s="80">
        <v>265895</v>
      </c>
      <c r="AC6" s="69">
        <v>489815</v>
      </c>
      <c r="AD6" s="69">
        <v>14</v>
      </c>
      <c r="AE6" s="69">
        <v>0</v>
      </c>
      <c r="AF6" s="80">
        <v>74</v>
      </c>
      <c r="AG6" s="80">
        <v>470632</v>
      </c>
      <c r="AH6" s="69">
        <v>0</v>
      </c>
      <c r="AI6" s="69">
        <v>0</v>
      </c>
      <c r="AJ6" s="80">
        <v>0</v>
      </c>
      <c r="AK6" s="80">
        <v>17986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1196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74</v>
      </c>
      <c r="CC6" s="80">
        <v>489815</v>
      </c>
      <c r="CD6" s="69">
        <v>0</v>
      </c>
      <c r="CE6" s="69" t="s">
        <v>588</v>
      </c>
      <c r="CF6" s="69" t="s">
        <v>589</v>
      </c>
      <c r="CG6" s="69" t="s">
        <v>570</v>
      </c>
      <c r="CH6" s="69" t="s">
        <v>570</v>
      </c>
      <c r="CI6" s="69" t="s">
        <v>570</v>
      </c>
      <c r="CJ6" s="68" t="s">
        <v>570</v>
      </c>
      <c r="CK6" s="68">
        <v>45160</v>
      </c>
      <c r="CL6" s="185" t="s">
        <v>825</v>
      </c>
      <c r="CM6" s="67" t="s">
        <v>824</v>
      </c>
      <c r="CN6" s="67" t="s">
        <v>168</v>
      </c>
      <c r="CO6" s="68">
        <v>44742</v>
      </c>
      <c r="CP6" s="185" t="s">
        <v>821</v>
      </c>
      <c r="CQ6" s="67" t="s">
        <v>829</v>
      </c>
      <c r="CR6" s="67" t="s">
        <v>226</v>
      </c>
      <c r="CS6" s="69">
        <v>5666706.3700000001</v>
      </c>
      <c r="CT6" s="69"/>
      <c r="CU6" s="69"/>
      <c r="CV6" s="69">
        <v>0</v>
      </c>
      <c r="CW6" s="69">
        <v>27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COUNTIF(A1:A235,"03DO")</f>
        <v>13</v>
      </c>
      <c r="DI6" t="s">
        <v>154</v>
      </c>
      <c r="DJ6">
        <f t="shared" si="2"/>
        <v>117</v>
      </c>
      <c r="DK6">
        <f t="shared" si="3"/>
        <v>129</v>
      </c>
    </row>
    <row r="7" spans="1:115">
      <c r="A7" t="str">
        <f t="shared" si="0"/>
        <v>01CO</v>
      </c>
      <c r="B7" s="67" t="s">
        <v>129</v>
      </c>
      <c r="C7" s="67" t="s">
        <v>202</v>
      </c>
      <c r="D7" s="67" t="s">
        <v>203</v>
      </c>
      <c r="E7" s="68">
        <v>44069</v>
      </c>
      <c r="F7" s="185" t="s">
        <v>825</v>
      </c>
      <c r="G7" s="67" t="s">
        <v>822</v>
      </c>
      <c r="H7" s="69">
        <v>1</v>
      </c>
      <c r="I7" s="69">
        <v>1</v>
      </c>
      <c r="J7" s="69">
        <v>110</v>
      </c>
      <c r="K7" s="69">
        <v>145</v>
      </c>
      <c r="L7" s="69">
        <v>141</v>
      </c>
      <c r="M7" s="69">
        <v>4</v>
      </c>
      <c r="N7" s="69">
        <v>0</v>
      </c>
      <c r="O7" s="69">
        <v>0</v>
      </c>
      <c r="P7" s="69">
        <v>26</v>
      </c>
      <c r="Q7" s="80">
        <v>9</v>
      </c>
      <c r="R7" s="80">
        <v>697485</v>
      </c>
      <c r="S7" s="80">
        <v>0</v>
      </c>
      <c r="T7" s="80">
        <v>697485</v>
      </c>
      <c r="U7" s="80">
        <v>700625</v>
      </c>
      <c r="V7" s="80">
        <v>698869</v>
      </c>
      <c r="W7" s="80">
        <v>0</v>
      </c>
      <c r="X7" s="80">
        <v>0</v>
      </c>
      <c r="Y7" s="80">
        <v>0</v>
      </c>
      <c r="Z7" s="80">
        <v>698869</v>
      </c>
      <c r="AA7" s="80">
        <v>698869</v>
      </c>
      <c r="AB7" s="80">
        <v>0</v>
      </c>
      <c r="AC7" s="69">
        <v>3140</v>
      </c>
      <c r="AD7" s="69">
        <v>21</v>
      </c>
      <c r="AE7" s="69">
        <v>0</v>
      </c>
      <c r="AF7" s="80">
        <v>9</v>
      </c>
      <c r="AG7" s="80">
        <v>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3140</v>
      </c>
      <c r="BB7" s="69">
        <v>3140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9</v>
      </c>
      <c r="CC7" s="80">
        <v>3140</v>
      </c>
      <c r="CD7" s="69">
        <v>3140</v>
      </c>
      <c r="CE7" s="69" t="s">
        <v>602</v>
      </c>
      <c r="CF7" s="69" t="s">
        <v>603</v>
      </c>
      <c r="CG7" s="69" t="s">
        <v>570</v>
      </c>
      <c r="CH7" s="69" t="s">
        <v>570</v>
      </c>
      <c r="CI7" s="69" t="s">
        <v>570</v>
      </c>
      <c r="CJ7" s="68" t="s">
        <v>570</v>
      </c>
      <c r="CK7" s="68">
        <v>45223</v>
      </c>
      <c r="CL7" s="185" t="s">
        <v>828</v>
      </c>
      <c r="CM7" s="67" t="s">
        <v>824</v>
      </c>
      <c r="CN7" s="67" t="s">
        <v>168</v>
      </c>
      <c r="CO7" s="68">
        <v>44386</v>
      </c>
      <c r="CP7" s="185" t="s">
        <v>825</v>
      </c>
      <c r="CQ7" s="67" t="s">
        <v>829</v>
      </c>
      <c r="CR7" s="67" t="s">
        <v>318</v>
      </c>
      <c r="CS7" s="69">
        <v>802615.61</v>
      </c>
      <c r="CT7" s="69" t="s">
        <v>581</v>
      </c>
      <c r="CU7" s="69" t="s">
        <v>582</v>
      </c>
      <c r="CV7" s="69">
        <v>9</v>
      </c>
      <c r="CW7" s="69">
        <v>5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COUNTIF(A1:A235,"04CO")</f>
        <v>17</v>
      </c>
      <c r="DI7" t="s">
        <v>155</v>
      </c>
      <c r="DJ7">
        <f t="shared" si="2"/>
        <v>130</v>
      </c>
      <c r="DK7">
        <f t="shared" si="3"/>
        <v>146</v>
      </c>
    </row>
    <row r="8" spans="1:115">
      <c r="A8" t="str">
        <f t="shared" si="0"/>
        <v>01CO</v>
      </c>
      <c r="B8" s="67" t="s">
        <v>129</v>
      </c>
      <c r="C8" s="67" t="s">
        <v>204</v>
      </c>
      <c r="D8" s="67" t="s">
        <v>205</v>
      </c>
      <c r="E8" s="68">
        <v>44314</v>
      </c>
      <c r="F8" s="185" t="s">
        <v>821</v>
      </c>
      <c r="G8" s="67" t="s">
        <v>822</v>
      </c>
      <c r="H8" s="69">
        <v>1</v>
      </c>
      <c r="I8" s="69">
        <v>3</v>
      </c>
      <c r="J8" s="69">
        <v>250</v>
      </c>
      <c r="K8" s="69">
        <v>536</v>
      </c>
      <c r="L8" s="69">
        <v>536</v>
      </c>
      <c r="M8" s="69">
        <v>0</v>
      </c>
      <c r="N8" s="69">
        <v>0</v>
      </c>
      <c r="O8" s="69">
        <v>0</v>
      </c>
      <c r="P8" s="69">
        <v>286</v>
      </c>
      <c r="Q8" s="80">
        <v>0</v>
      </c>
      <c r="R8" s="80">
        <v>1568347</v>
      </c>
      <c r="S8" s="80">
        <v>50000</v>
      </c>
      <c r="T8" s="80">
        <v>1518347</v>
      </c>
      <c r="U8" s="80">
        <v>1712719</v>
      </c>
      <c r="V8" s="80">
        <v>1597886</v>
      </c>
      <c r="W8" s="80">
        <v>0</v>
      </c>
      <c r="X8" s="80">
        <v>0</v>
      </c>
      <c r="Y8" s="80">
        <v>0</v>
      </c>
      <c r="Z8" s="80">
        <v>1597886</v>
      </c>
      <c r="AA8" s="80">
        <v>1566868</v>
      </c>
      <c r="AB8" s="80">
        <v>119180</v>
      </c>
      <c r="AC8" s="69">
        <v>144372</v>
      </c>
      <c r="AD8" s="69">
        <v>249</v>
      </c>
      <c r="AE8" s="69">
        <v>0</v>
      </c>
      <c r="AF8" s="80">
        <v>0</v>
      </c>
      <c r="AG8" s="80">
        <v>85263</v>
      </c>
      <c r="AH8" s="69">
        <v>0</v>
      </c>
      <c r="AI8" s="69">
        <v>0</v>
      </c>
      <c r="AJ8" s="80">
        <v>0</v>
      </c>
      <c r="AK8" s="80">
        <v>28090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31018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0</v>
      </c>
      <c r="CB8" s="80">
        <v>0</v>
      </c>
      <c r="CC8" s="80">
        <v>144372</v>
      </c>
      <c r="CD8" s="69">
        <v>0</v>
      </c>
      <c r="CE8" s="69" t="s">
        <v>604</v>
      </c>
      <c r="CF8" s="69" t="s">
        <v>605</v>
      </c>
      <c r="CG8" s="69" t="s">
        <v>570</v>
      </c>
      <c r="CH8" s="69" t="s">
        <v>570</v>
      </c>
      <c r="CI8" s="69" t="s">
        <v>570</v>
      </c>
      <c r="CJ8" s="68" t="s">
        <v>570</v>
      </c>
      <c r="CK8" s="68">
        <v>45336</v>
      </c>
      <c r="CL8" s="185" t="s">
        <v>823</v>
      </c>
      <c r="CM8" s="67" t="s">
        <v>824</v>
      </c>
      <c r="CN8" s="67" t="s">
        <v>168</v>
      </c>
      <c r="CO8" s="68">
        <v>45268</v>
      </c>
      <c r="CP8" s="185" t="s">
        <v>828</v>
      </c>
      <c r="CQ8" s="67" t="s">
        <v>824</v>
      </c>
      <c r="CR8" s="67" t="s">
        <v>235</v>
      </c>
      <c r="CS8" s="69">
        <v>1575091.8</v>
      </c>
      <c r="CT8" s="69"/>
      <c r="CU8" s="69"/>
      <c r="CV8" s="69">
        <v>0</v>
      </c>
      <c r="CW8" s="69">
        <v>37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COUNTIF(A1:A235,"04DO")</f>
        <v>9</v>
      </c>
      <c r="DI8" t="s">
        <v>156</v>
      </c>
      <c r="DJ8">
        <f t="shared" si="2"/>
        <v>147</v>
      </c>
      <c r="DK8">
        <f t="shared" si="3"/>
        <v>155</v>
      </c>
    </row>
    <row r="9" spans="1:115">
      <c r="A9" t="str">
        <f t="shared" si="0"/>
        <v>01CO</v>
      </c>
      <c r="B9" s="67" t="s">
        <v>129</v>
      </c>
      <c r="C9" s="67" t="s">
        <v>206</v>
      </c>
      <c r="D9" s="67" t="s">
        <v>207</v>
      </c>
      <c r="E9" s="68">
        <v>44405</v>
      </c>
      <c r="F9" s="185" t="s">
        <v>825</v>
      </c>
      <c r="G9" s="67" t="s">
        <v>829</v>
      </c>
      <c r="H9" s="69">
        <v>2</v>
      </c>
      <c r="I9" s="69">
        <v>4</v>
      </c>
      <c r="J9" s="69">
        <v>150</v>
      </c>
      <c r="K9" s="69">
        <v>427</v>
      </c>
      <c r="L9" s="69">
        <v>427</v>
      </c>
      <c r="M9" s="69">
        <v>0</v>
      </c>
      <c r="N9" s="69">
        <v>0</v>
      </c>
      <c r="O9" s="69">
        <v>0</v>
      </c>
      <c r="P9" s="69">
        <v>277</v>
      </c>
      <c r="Q9" s="80">
        <v>0</v>
      </c>
      <c r="R9" s="80">
        <v>1799984</v>
      </c>
      <c r="S9" s="80">
        <v>50000</v>
      </c>
      <c r="T9" s="80">
        <v>1749984</v>
      </c>
      <c r="U9" s="80">
        <v>1831736</v>
      </c>
      <c r="V9" s="80">
        <v>1823093</v>
      </c>
      <c r="W9" s="80">
        <v>0</v>
      </c>
      <c r="X9" s="80">
        <v>0</v>
      </c>
      <c r="Y9" s="80">
        <v>0</v>
      </c>
      <c r="Z9" s="80">
        <v>1823093</v>
      </c>
      <c r="AA9" s="80">
        <v>1813838</v>
      </c>
      <c r="AB9" s="80">
        <v>12989</v>
      </c>
      <c r="AC9" s="69">
        <v>31752</v>
      </c>
      <c r="AD9" s="69">
        <v>189</v>
      </c>
      <c r="AE9" s="69">
        <v>0</v>
      </c>
      <c r="AF9" s="80">
        <v>0</v>
      </c>
      <c r="AG9" s="80">
        <v>5503</v>
      </c>
      <c r="AH9" s="69">
        <v>0</v>
      </c>
      <c r="AI9" s="69">
        <v>0</v>
      </c>
      <c r="AJ9" s="80">
        <v>0</v>
      </c>
      <c r="AK9" s="80">
        <v>8913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5535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235</v>
      </c>
      <c r="BL9" s="80">
        <v>0</v>
      </c>
      <c r="BM9" s="80">
        <v>22244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235</v>
      </c>
      <c r="CB9" s="80">
        <v>0</v>
      </c>
      <c r="CC9" s="80">
        <v>42196</v>
      </c>
      <c r="CD9" s="69">
        <v>0</v>
      </c>
      <c r="CE9" s="69" t="s">
        <v>606</v>
      </c>
      <c r="CF9" s="69" t="s">
        <v>607</v>
      </c>
      <c r="CG9" s="69" t="s">
        <v>570</v>
      </c>
      <c r="CH9" s="69" t="s">
        <v>570</v>
      </c>
      <c r="CI9" s="69" t="s">
        <v>570</v>
      </c>
      <c r="CJ9" s="68" t="s">
        <v>570</v>
      </c>
      <c r="CK9" s="68">
        <v>45366</v>
      </c>
      <c r="CL9" s="185" t="s">
        <v>823</v>
      </c>
      <c r="CM9" s="67" t="s">
        <v>824</v>
      </c>
      <c r="CN9" s="67" t="s">
        <v>168</v>
      </c>
      <c r="CO9" s="68">
        <v>45169</v>
      </c>
      <c r="CP9" s="185" t="s">
        <v>825</v>
      </c>
      <c r="CQ9" s="67" t="s">
        <v>824</v>
      </c>
      <c r="CR9" s="67" t="s">
        <v>226</v>
      </c>
      <c r="CS9" s="69">
        <v>1712726.18</v>
      </c>
      <c r="CT9" s="69"/>
      <c r="CU9" s="69"/>
      <c r="CV9" s="69">
        <v>0</v>
      </c>
      <c r="CW9" s="69">
        <v>25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COUNTIF(A1:A235,"05CO")</f>
        <v>10</v>
      </c>
      <c r="DI9" t="s">
        <v>157</v>
      </c>
      <c r="DJ9">
        <f t="shared" si="2"/>
        <v>156</v>
      </c>
      <c r="DK9">
        <f t="shared" si="3"/>
        <v>165</v>
      </c>
    </row>
    <row r="10" spans="1:115">
      <c r="A10" t="str">
        <f t="shared" si="0"/>
        <v>01CO</v>
      </c>
      <c r="B10" s="67" t="s">
        <v>129</v>
      </c>
      <c r="C10" s="67" t="s">
        <v>208</v>
      </c>
      <c r="D10" s="67" t="s">
        <v>209</v>
      </c>
      <c r="E10" s="68">
        <v>44587</v>
      </c>
      <c r="F10" s="185" t="s">
        <v>823</v>
      </c>
      <c r="G10" s="67" t="s">
        <v>829</v>
      </c>
      <c r="H10" s="69">
        <v>2</v>
      </c>
      <c r="I10" s="69">
        <v>2</v>
      </c>
      <c r="J10" s="69">
        <v>250</v>
      </c>
      <c r="K10" s="69">
        <v>391</v>
      </c>
      <c r="L10" s="69">
        <v>391</v>
      </c>
      <c r="M10" s="69">
        <v>0</v>
      </c>
      <c r="N10" s="69">
        <v>0</v>
      </c>
      <c r="O10" s="69">
        <v>0</v>
      </c>
      <c r="P10" s="69">
        <v>134</v>
      </c>
      <c r="Q10" s="80">
        <v>7</v>
      </c>
      <c r="R10" s="80">
        <v>7108184</v>
      </c>
      <c r="S10" s="80">
        <v>63330</v>
      </c>
      <c r="T10" s="80">
        <v>7044854</v>
      </c>
      <c r="U10" s="80">
        <v>8445969</v>
      </c>
      <c r="V10" s="80">
        <v>8418621</v>
      </c>
      <c r="W10" s="80">
        <v>0</v>
      </c>
      <c r="X10" s="80">
        <v>0</v>
      </c>
      <c r="Y10" s="80">
        <v>0</v>
      </c>
      <c r="Z10" s="80">
        <v>8418621</v>
      </c>
      <c r="AA10" s="80">
        <v>7803372</v>
      </c>
      <c r="AB10" s="80">
        <v>265502</v>
      </c>
      <c r="AC10" s="69">
        <v>1337785</v>
      </c>
      <c r="AD10" s="69">
        <v>92</v>
      </c>
      <c r="AE10" s="69">
        <v>0</v>
      </c>
      <c r="AF10" s="80">
        <v>0</v>
      </c>
      <c r="AG10" s="80">
        <v>0</v>
      </c>
      <c r="AH10" s="69">
        <v>0</v>
      </c>
      <c r="AI10" s="69">
        <v>23</v>
      </c>
      <c r="AJ10" s="80">
        <v>7</v>
      </c>
      <c r="AK10" s="80">
        <v>473396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32</v>
      </c>
      <c r="BM10" s="80">
        <v>880751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23</v>
      </c>
      <c r="CB10" s="80">
        <v>39</v>
      </c>
      <c r="CC10" s="80">
        <v>1354148</v>
      </c>
      <c r="CD10" s="69">
        <v>0</v>
      </c>
      <c r="CE10" s="69" t="s">
        <v>577</v>
      </c>
      <c r="CF10" s="69" t="s">
        <v>578</v>
      </c>
      <c r="CG10" s="69" t="s">
        <v>570</v>
      </c>
      <c r="CH10" s="69" t="s">
        <v>570</v>
      </c>
      <c r="CI10" s="69" t="s">
        <v>570</v>
      </c>
      <c r="CJ10" s="68" t="s">
        <v>570</v>
      </c>
      <c r="CK10" s="68">
        <v>45161</v>
      </c>
      <c r="CL10" s="185" t="s">
        <v>825</v>
      </c>
      <c r="CM10" s="67" t="s">
        <v>824</v>
      </c>
      <c r="CN10" s="67" t="s">
        <v>168</v>
      </c>
      <c r="CO10" s="68">
        <v>45047</v>
      </c>
      <c r="CP10" s="185" t="s">
        <v>821</v>
      </c>
      <c r="CQ10" s="67" t="s">
        <v>827</v>
      </c>
      <c r="CR10" s="67" t="s">
        <v>169</v>
      </c>
      <c r="CS10" s="69">
        <v>6181054.0199999996</v>
      </c>
      <c r="CT10" s="69"/>
      <c r="CU10" s="69"/>
      <c r="CV10" s="69">
        <v>0</v>
      </c>
      <c r="CW10" s="69">
        <v>19</v>
      </c>
      <c r="CX10" s="69">
        <v>0</v>
      </c>
      <c r="CY10" s="69">
        <v>0</v>
      </c>
      <c r="CZ10" s="69">
        <v>0</v>
      </c>
      <c r="DA10" s="69">
        <v>0</v>
      </c>
      <c r="DF10" t="s">
        <v>912</v>
      </c>
      <c r="DG10" t="str">
        <f t="shared" si="1"/>
        <v>CO</v>
      </c>
      <c r="DH10">
        <f>COUNTIF(A1:A235,"05DO")</f>
        <v>12</v>
      </c>
      <c r="DI10" t="s">
        <v>158</v>
      </c>
      <c r="DJ10">
        <f t="shared" si="2"/>
        <v>166</v>
      </c>
      <c r="DK10">
        <f t="shared" si="3"/>
        <v>177</v>
      </c>
    </row>
    <row r="11" spans="1:115">
      <c r="A11" t="str">
        <f t="shared" si="0"/>
        <v>01CO</v>
      </c>
      <c r="B11" s="67" t="s">
        <v>129</v>
      </c>
      <c r="C11" s="67" t="s">
        <v>210</v>
      </c>
      <c r="D11" s="67" t="s">
        <v>211</v>
      </c>
      <c r="E11" s="68">
        <v>44496</v>
      </c>
      <c r="F11" s="185" t="s">
        <v>828</v>
      </c>
      <c r="G11" s="67" t="s">
        <v>829</v>
      </c>
      <c r="H11" s="69">
        <v>1</v>
      </c>
      <c r="I11" s="69">
        <v>1</v>
      </c>
      <c r="J11" s="69">
        <v>140</v>
      </c>
      <c r="K11" s="69">
        <v>293</v>
      </c>
      <c r="L11" s="69">
        <v>293</v>
      </c>
      <c r="M11" s="69">
        <v>0</v>
      </c>
      <c r="N11" s="69">
        <v>0</v>
      </c>
      <c r="O11" s="69">
        <v>0</v>
      </c>
      <c r="P11" s="69">
        <v>153</v>
      </c>
      <c r="Q11" s="80">
        <v>0</v>
      </c>
      <c r="R11" s="80">
        <v>1139701</v>
      </c>
      <c r="S11" s="80">
        <v>50000</v>
      </c>
      <c r="T11" s="80">
        <v>1089701</v>
      </c>
      <c r="U11" s="80">
        <v>1148801</v>
      </c>
      <c r="V11" s="80">
        <v>1029185</v>
      </c>
      <c r="W11" s="80">
        <v>0</v>
      </c>
      <c r="X11" s="80">
        <v>0</v>
      </c>
      <c r="Y11" s="80">
        <v>0</v>
      </c>
      <c r="Z11" s="80">
        <v>1029185</v>
      </c>
      <c r="AA11" s="80">
        <v>1021881</v>
      </c>
      <c r="AB11" s="80">
        <v>1796</v>
      </c>
      <c r="AC11" s="69">
        <v>9100</v>
      </c>
      <c r="AD11" s="69">
        <v>105</v>
      </c>
      <c r="AE11" s="69">
        <v>0</v>
      </c>
      <c r="AF11" s="80">
        <v>0</v>
      </c>
      <c r="AG11" s="80">
        <v>0</v>
      </c>
      <c r="AH11" s="69">
        <v>0</v>
      </c>
      <c r="AI11" s="69">
        <v>0</v>
      </c>
      <c r="AJ11" s="80">
        <v>0</v>
      </c>
      <c r="AK11" s="80">
        <v>0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92</v>
      </c>
      <c r="BL11" s="80">
        <v>0</v>
      </c>
      <c r="BM11" s="80">
        <v>9100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92</v>
      </c>
      <c r="CB11" s="80">
        <v>0</v>
      </c>
      <c r="CC11" s="80">
        <v>9100</v>
      </c>
      <c r="CD11" s="69">
        <v>0</v>
      </c>
      <c r="CE11" s="69" t="s">
        <v>606</v>
      </c>
      <c r="CF11" s="69" t="s">
        <v>607</v>
      </c>
      <c r="CG11" s="69" t="s">
        <v>570</v>
      </c>
      <c r="CH11" s="69" t="s">
        <v>570</v>
      </c>
      <c r="CI11" s="69" t="s">
        <v>570</v>
      </c>
      <c r="CJ11" s="68" t="s">
        <v>570</v>
      </c>
      <c r="CK11" s="68">
        <v>45140</v>
      </c>
      <c r="CL11" s="185" t="s">
        <v>825</v>
      </c>
      <c r="CM11" s="67" t="s">
        <v>824</v>
      </c>
      <c r="CN11" s="67" t="s">
        <v>168</v>
      </c>
      <c r="CO11" s="68">
        <v>45002</v>
      </c>
      <c r="CP11" s="185" t="s">
        <v>823</v>
      </c>
      <c r="CQ11" s="67" t="s">
        <v>827</v>
      </c>
      <c r="CR11" s="67" t="s">
        <v>318</v>
      </c>
      <c r="CS11" s="69">
        <v>1098275.5</v>
      </c>
      <c r="CT11" s="69"/>
      <c r="CU11" s="69"/>
      <c r="CV11" s="69">
        <v>0</v>
      </c>
      <c r="CW11" s="69">
        <v>22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COUNTIF(A1:A235,"06CO")</f>
        <v>12</v>
      </c>
      <c r="DI11" t="s">
        <v>159</v>
      </c>
      <c r="DJ11">
        <f t="shared" si="2"/>
        <v>178</v>
      </c>
      <c r="DK11">
        <f t="shared" si="3"/>
        <v>189</v>
      </c>
    </row>
    <row r="12" spans="1:115">
      <c r="A12" t="str">
        <f t="shared" si="0"/>
        <v>01CO</v>
      </c>
      <c r="B12" s="67" t="s">
        <v>129</v>
      </c>
      <c r="C12" s="67" t="s">
        <v>212</v>
      </c>
      <c r="D12" s="67" t="s">
        <v>213</v>
      </c>
      <c r="E12" s="68">
        <v>44587</v>
      </c>
      <c r="F12" s="185" t="s">
        <v>823</v>
      </c>
      <c r="G12" s="67" t="s">
        <v>829</v>
      </c>
      <c r="H12" s="69">
        <v>1</v>
      </c>
      <c r="I12" s="69">
        <v>3</v>
      </c>
      <c r="J12" s="69">
        <v>200</v>
      </c>
      <c r="K12" s="69">
        <v>464</v>
      </c>
      <c r="L12" s="69">
        <v>464</v>
      </c>
      <c r="M12" s="69">
        <v>0</v>
      </c>
      <c r="N12" s="69">
        <v>0</v>
      </c>
      <c r="O12" s="69">
        <v>0</v>
      </c>
      <c r="P12" s="69">
        <v>84</v>
      </c>
      <c r="Q12" s="80">
        <v>180</v>
      </c>
      <c r="R12" s="80">
        <v>2754382</v>
      </c>
      <c r="S12" s="80">
        <v>50000</v>
      </c>
      <c r="T12" s="80">
        <v>2704382</v>
      </c>
      <c r="U12" s="80">
        <v>2849902</v>
      </c>
      <c r="V12" s="80">
        <v>2874882</v>
      </c>
      <c r="W12" s="80">
        <v>0</v>
      </c>
      <c r="X12" s="80">
        <v>0</v>
      </c>
      <c r="Y12" s="80">
        <v>0</v>
      </c>
      <c r="Z12" s="80">
        <v>2874882</v>
      </c>
      <c r="AA12" s="80">
        <v>2854767</v>
      </c>
      <c r="AB12" s="80">
        <v>2576</v>
      </c>
      <c r="AC12" s="69">
        <v>95519</v>
      </c>
      <c r="AD12" s="69">
        <v>236</v>
      </c>
      <c r="AE12" s="69">
        <v>0</v>
      </c>
      <c r="AF12" s="80">
        <v>0</v>
      </c>
      <c r="AG12" s="80">
        <v>0</v>
      </c>
      <c r="AH12" s="69">
        <v>0</v>
      </c>
      <c r="AI12" s="69">
        <v>0</v>
      </c>
      <c r="AJ12" s="80">
        <v>0</v>
      </c>
      <c r="AK12" s="80">
        <v>58096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180</v>
      </c>
      <c r="BM12" s="80">
        <v>22690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180</v>
      </c>
      <c r="CC12" s="80">
        <v>80786</v>
      </c>
      <c r="CD12" s="69">
        <v>0</v>
      </c>
      <c r="CE12" s="69" t="s">
        <v>584</v>
      </c>
      <c r="CF12" s="69" t="s">
        <v>585</v>
      </c>
      <c r="CG12" s="69" t="s">
        <v>570</v>
      </c>
      <c r="CH12" s="69" t="s">
        <v>570</v>
      </c>
      <c r="CI12" s="69" t="s">
        <v>570</v>
      </c>
      <c r="CJ12" s="68" t="s">
        <v>570</v>
      </c>
      <c r="CK12" s="68">
        <v>45363</v>
      </c>
      <c r="CL12" s="185" t="s">
        <v>823</v>
      </c>
      <c r="CM12" s="67" t="s">
        <v>824</v>
      </c>
      <c r="CN12" s="67" t="s">
        <v>168</v>
      </c>
      <c r="CO12" s="68">
        <v>45223</v>
      </c>
      <c r="CP12" s="185" t="s">
        <v>828</v>
      </c>
      <c r="CQ12" s="67" t="s">
        <v>824</v>
      </c>
      <c r="CR12" s="67" t="s">
        <v>318</v>
      </c>
      <c r="CS12" s="69">
        <v>2214962.73</v>
      </c>
      <c r="CT12" s="69"/>
      <c r="CU12" s="69"/>
      <c r="CV12" s="69">
        <v>180</v>
      </c>
      <c r="CW12" s="69">
        <v>28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CO</v>
      </c>
      <c r="DH12">
        <f>COUNTIF(A1:A235,"06DO")</f>
        <v>7</v>
      </c>
      <c r="DI12" t="s">
        <v>160</v>
      </c>
      <c r="DJ12">
        <f t="shared" si="2"/>
        <v>190</v>
      </c>
      <c r="DK12">
        <f t="shared" si="3"/>
        <v>196</v>
      </c>
    </row>
    <row r="13" spans="1:115">
      <c r="A13" t="str">
        <f t="shared" si="0"/>
        <v>01CO</v>
      </c>
      <c r="B13" s="67" t="s">
        <v>129</v>
      </c>
      <c r="C13" s="67" t="s">
        <v>214</v>
      </c>
      <c r="D13" s="67" t="s">
        <v>215</v>
      </c>
      <c r="E13" s="68">
        <v>44496</v>
      </c>
      <c r="F13" s="185" t="s">
        <v>828</v>
      </c>
      <c r="G13" s="67" t="s">
        <v>829</v>
      </c>
      <c r="H13" s="69">
        <v>1</v>
      </c>
      <c r="I13" s="69">
        <v>1</v>
      </c>
      <c r="J13" s="69">
        <v>80</v>
      </c>
      <c r="K13" s="69">
        <v>165</v>
      </c>
      <c r="L13" s="69">
        <v>165</v>
      </c>
      <c r="M13" s="69">
        <v>0</v>
      </c>
      <c r="N13" s="69">
        <v>0</v>
      </c>
      <c r="O13" s="69">
        <v>0</v>
      </c>
      <c r="P13" s="69">
        <v>85</v>
      </c>
      <c r="Q13" s="80">
        <v>0</v>
      </c>
      <c r="R13" s="80">
        <v>650650</v>
      </c>
      <c r="S13" s="80">
        <v>18505</v>
      </c>
      <c r="T13" s="80">
        <v>632145</v>
      </c>
      <c r="U13" s="80">
        <v>655279</v>
      </c>
      <c r="V13" s="80">
        <v>608957</v>
      </c>
      <c r="W13" s="80">
        <v>0</v>
      </c>
      <c r="X13" s="80">
        <v>0</v>
      </c>
      <c r="Y13" s="80">
        <v>0</v>
      </c>
      <c r="Z13" s="80">
        <v>608957</v>
      </c>
      <c r="AA13" s="80">
        <v>609408</v>
      </c>
      <c r="AB13" s="80">
        <v>451</v>
      </c>
      <c r="AC13" s="69">
        <v>4629</v>
      </c>
      <c r="AD13" s="69">
        <v>47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0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7835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27</v>
      </c>
      <c r="BT13" s="80">
        <v>0</v>
      </c>
      <c r="BU13" s="80">
        <v>8153</v>
      </c>
      <c r="BV13" s="69">
        <v>45738</v>
      </c>
      <c r="BW13" s="69">
        <v>0</v>
      </c>
      <c r="BX13" s="80">
        <v>0</v>
      </c>
      <c r="BY13" s="80">
        <v>0</v>
      </c>
      <c r="BZ13" s="69">
        <v>0</v>
      </c>
      <c r="CA13" s="69">
        <v>27</v>
      </c>
      <c r="CB13" s="80">
        <v>0</v>
      </c>
      <c r="CC13" s="80">
        <v>15989</v>
      </c>
      <c r="CD13" s="69">
        <v>45738</v>
      </c>
      <c r="CE13" s="69" t="s">
        <v>608</v>
      </c>
      <c r="CF13" s="69" t="s">
        <v>609</v>
      </c>
      <c r="CG13" s="69" t="s">
        <v>570</v>
      </c>
      <c r="CH13" s="69" t="s">
        <v>570</v>
      </c>
      <c r="CI13" s="69" t="s">
        <v>570</v>
      </c>
      <c r="CJ13" s="68" t="s">
        <v>570</v>
      </c>
      <c r="CK13" s="68">
        <v>45159</v>
      </c>
      <c r="CL13" s="185" t="s">
        <v>825</v>
      </c>
      <c r="CM13" s="67" t="s">
        <v>824</v>
      </c>
      <c r="CN13" s="67" t="s">
        <v>168</v>
      </c>
      <c r="CO13" s="68">
        <v>44908</v>
      </c>
      <c r="CP13" s="185" t="s">
        <v>828</v>
      </c>
      <c r="CQ13" s="67" t="s">
        <v>827</v>
      </c>
      <c r="CR13" s="67" t="s">
        <v>169</v>
      </c>
      <c r="CS13" s="69">
        <v>447609.94</v>
      </c>
      <c r="CT13" s="69"/>
      <c r="CU13" s="69"/>
      <c r="CV13" s="69">
        <v>0</v>
      </c>
      <c r="CW13" s="69">
        <v>11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CO</v>
      </c>
      <c r="DH13">
        <f>COUNTIF(A1:A235,"07CO")</f>
        <v>9</v>
      </c>
      <c r="DI13" t="s">
        <v>161</v>
      </c>
      <c r="DJ13">
        <f t="shared" si="2"/>
        <v>197</v>
      </c>
      <c r="DK13">
        <f t="shared" si="3"/>
        <v>205</v>
      </c>
    </row>
    <row r="14" spans="1:115">
      <c r="A14" t="str">
        <f t="shared" si="0"/>
        <v>01CO</v>
      </c>
      <c r="B14" s="67" t="s">
        <v>129</v>
      </c>
      <c r="C14" s="67" t="s">
        <v>216</v>
      </c>
      <c r="D14" s="67" t="s">
        <v>217</v>
      </c>
      <c r="E14" s="68">
        <v>44433</v>
      </c>
      <c r="F14" s="185" t="s">
        <v>825</v>
      </c>
      <c r="G14" s="67" t="s">
        <v>829</v>
      </c>
      <c r="H14" s="69">
        <v>1</v>
      </c>
      <c r="I14" s="69">
        <v>3</v>
      </c>
      <c r="J14" s="69">
        <v>107</v>
      </c>
      <c r="K14" s="69">
        <v>259</v>
      </c>
      <c r="L14" s="69">
        <v>259</v>
      </c>
      <c r="M14" s="69">
        <v>0</v>
      </c>
      <c r="N14" s="69">
        <v>0</v>
      </c>
      <c r="O14" s="69">
        <v>0</v>
      </c>
      <c r="P14" s="69">
        <v>44</v>
      </c>
      <c r="Q14" s="80">
        <v>108</v>
      </c>
      <c r="R14" s="80">
        <v>1045874</v>
      </c>
      <c r="S14" s="80">
        <v>41345</v>
      </c>
      <c r="T14" s="80">
        <v>1004529</v>
      </c>
      <c r="U14" s="80">
        <v>1076047</v>
      </c>
      <c r="V14" s="80">
        <v>1015157</v>
      </c>
      <c r="W14" s="80">
        <v>0</v>
      </c>
      <c r="X14" s="80">
        <v>0</v>
      </c>
      <c r="Y14" s="80">
        <v>0</v>
      </c>
      <c r="Z14" s="80">
        <v>1015157</v>
      </c>
      <c r="AA14" s="80">
        <v>994639</v>
      </c>
      <c r="AB14" s="80">
        <v>0</v>
      </c>
      <c r="AC14" s="69">
        <v>30174</v>
      </c>
      <c r="AD14" s="69">
        <v>132</v>
      </c>
      <c r="AE14" s="69">
        <v>0</v>
      </c>
      <c r="AF14" s="80">
        <v>0</v>
      </c>
      <c r="AG14" s="80">
        <v>10825</v>
      </c>
      <c r="AH14" s="69">
        <v>0</v>
      </c>
      <c r="AI14" s="69">
        <v>0</v>
      </c>
      <c r="AJ14" s="80">
        <v>0</v>
      </c>
      <c r="AK14" s="80">
        <v>0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108</v>
      </c>
      <c r="BM14" s="80">
        <v>20519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108</v>
      </c>
      <c r="CC14" s="80">
        <v>31344</v>
      </c>
      <c r="CD14" s="69">
        <v>0</v>
      </c>
      <c r="CE14" s="69" t="s">
        <v>610</v>
      </c>
      <c r="CF14" s="69" t="s">
        <v>611</v>
      </c>
      <c r="CG14" s="69" t="s">
        <v>570</v>
      </c>
      <c r="CH14" s="69" t="s">
        <v>570</v>
      </c>
      <c r="CI14" s="69" t="s">
        <v>570</v>
      </c>
      <c r="CJ14" s="68" t="s">
        <v>570</v>
      </c>
      <c r="CK14" s="68">
        <v>45138</v>
      </c>
      <c r="CL14" s="185" t="s">
        <v>825</v>
      </c>
      <c r="CM14" s="67" t="s">
        <v>824</v>
      </c>
      <c r="CN14" s="67" t="s">
        <v>168</v>
      </c>
      <c r="CO14" s="68">
        <v>45005</v>
      </c>
      <c r="CP14" s="185" t="s">
        <v>823</v>
      </c>
      <c r="CQ14" s="67" t="s">
        <v>827</v>
      </c>
      <c r="CR14" s="67" t="s">
        <v>226</v>
      </c>
      <c r="CS14" s="69">
        <v>898648.05</v>
      </c>
      <c r="CT14" s="69"/>
      <c r="CU14" s="69"/>
      <c r="CV14" s="69">
        <v>18</v>
      </c>
      <c r="CW14" s="69">
        <v>20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CO</v>
      </c>
      <c r="DH14">
        <f>COUNTIF(A1:A235,"07DO")</f>
        <v>12</v>
      </c>
      <c r="DI14" t="s">
        <v>162</v>
      </c>
      <c r="DJ14">
        <f t="shared" si="2"/>
        <v>206</v>
      </c>
      <c r="DK14">
        <f t="shared" si="3"/>
        <v>217</v>
      </c>
    </row>
    <row r="15" spans="1:115">
      <c r="A15" t="str">
        <f t="shared" si="0"/>
        <v>01CO</v>
      </c>
      <c r="B15" s="67" t="s">
        <v>129</v>
      </c>
      <c r="C15" s="67" t="s">
        <v>218</v>
      </c>
      <c r="D15" s="67" t="s">
        <v>219</v>
      </c>
      <c r="E15" s="68">
        <v>44615</v>
      </c>
      <c r="F15" s="185" t="s">
        <v>823</v>
      </c>
      <c r="G15" s="67" t="s">
        <v>829</v>
      </c>
      <c r="H15" s="69">
        <v>1</v>
      </c>
      <c r="I15" s="69">
        <v>1</v>
      </c>
      <c r="J15" s="69">
        <v>97</v>
      </c>
      <c r="K15" s="69">
        <v>129</v>
      </c>
      <c r="L15" s="69">
        <v>129</v>
      </c>
      <c r="M15" s="69">
        <v>0</v>
      </c>
      <c r="N15" s="69">
        <v>0</v>
      </c>
      <c r="O15" s="69">
        <v>0</v>
      </c>
      <c r="P15" s="69">
        <v>32</v>
      </c>
      <c r="Q15" s="80">
        <v>0</v>
      </c>
      <c r="R15" s="80">
        <v>560933</v>
      </c>
      <c r="S15" s="80">
        <v>21933</v>
      </c>
      <c r="T15" s="80">
        <v>539000</v>
      </c>
      <c r="U15" s="80">
        <v>623460</v>
      </c>
      <c r="V15" s="80">
        <v>604533</v>
      </c>
      <c r="W15" s="80">
        <v>0</v>
      </c>
      <c r="X15" s="80">
        <v>0</v>
      </c>
      <c r="Y15" s="80">
        <v>0</v>
      </c>
      <c r="Z15" s="80">
        <v>604533</v>
      </c>
      <c r="AA15" s="80">
        <v>604533</v>
      </c>
      <c r="AB15" s="80">
        <v>0</v>
      </c>
      <c r="AC15" s="69">
        <v>62527</v>
      </c>
      <c r="AD15" s="69">
        <v>31</v>
      </c>
      <c r="AE15" s="69">
        <v>0</v>
      </c>
      <c r="AF15" s="80">
        <v>0</v>
      </c>
      <c r="AG15" s="80">
        <v>0</v>
      </c>
      <c r="AH15" s="69">
        <v>0</v>
      </c>
      <c r="AI15" s="69">
        <v>0</v>
      </c>
      <c r="AJ15" s="80">
        <v>0</v>
      </c>
      <c r="AK15" s="80">
        <v>62527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3006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0</v>
      </c>
      <c r="CC15" s="80">
        <v>65533</v>
      </c>
      <c r="CD15" s="69">
        <v>0</v>
      </c>
      <c r="CE15" s="69" t="s">
        <v>612</v>
      </c>
      <c r="CF15" s="69" t="s">
        <v>613</v>
      </c>
      <c r="CG15" s="69" t="s">
        <v>570</v>
      </c>
      <c r="CH15" s="69" t="s">
        <v>570</v>
      </c>
      <c r="CI15" s="69" t="s">
        <v>570</v>
      </c>
      <c r="CJ15" s="68" t="s">
        <v>570</v>
      </c>
      <c r="CK15" s="68">
        <v>45194</v>
      </c>
      <c r="CL15" s="185" t="s">
        <v>825</v>
      </c>
      <c r="CM15" s="67" t="s">
        <v>824</v>
      </c>
      <c r="CN15" s="67" t="s">
        <v>168</v>
      </c>
      <c r="CO15" s="68">
        <v>45061</v>
      </c>
      <c r="CP15" s="185" t="s">
        <v>821</v>
      </c>
      <c r="CQ15" s="67" t="s">
        <v>827</v>
      </c>
      <c r="CR15" s="67" t="s">
        <v>235</v>
      </c>
      <c r="CS15" s="69">
        <v>517232.45</v>
      </c>
      <c r="CT15" s="69" t="s">
        <v>581</v>
      </c>
      <c r="CU15" s="69" t="s">
        <v>582</v>
      </c>
      <c r="CV15" s="69">
        <v>0</v>
      </c>
      <c r="CW15" s="69">
        <v>1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CO</v>
      </c>
      <c r="DH15">
        <f>COUNTIF(A1:A235,"08CO")</f>
        <v>0</v>
      </c>
      <c r="DI15" t="s">
        <v>163</v>
      </c>
      <c r="DJ15">
        <f t="shared" si="2"/>
        <v>218</v>
      </c>
      <c r="DK15">
        <f t="shared" si="3"/>
        <v>217</v>
      </c>
    </row>
    <row r="16" spans="1:115">
      <c r="A16" t="str">
        <f t="shared" si="0"/>
        <v>01CO</v>
      </c>
      <c r="B16" s="67" t="s">
        <v>129</v>
      </c>
      <c r="C16" s="67" t="s">
        <v>220</v>
      </c>
      <c r="D16" s="67" t="s">
        <v>221</v>
      </c>
      <c r="E16" s="68">
        <v>44650</v>
      </c>
      <c r="F16" s="185" t="s">
        <v>823</v>
      </c>
      <c r="G16" s="67" t="s">
        <v>829</v>
      </c>
      <c r="H16" s="69">
        <v>1</v>
      </c>
      <c r="I16" s="69">
        <v>2</v>
      </c>
      <c r="J16" s="69">
        <v>250</v>
      </c>
      <c r="K16" s="69">
        <v>396</v>
      </c>
      <c r="L16" s="69">
        <v>396</v>
      </c>
      <c r="M16" s="69">
        <v>0</v>
      </c>
      <c r="N16" s="69">
        <v>0</v>
      </c>
      <c r="O16" s="69">
        <v>0</v>
      </c>
      <c r="P16" s="69">
        <v>72</v>
      </c>
      <c r="Q16" s="80">
        <v>74</v>
      </c>
      <c r="R16" s="80">
        <v>5872391</v>
      </c>
      <c r="S16" s="80">
        <v>66763</v>
      </c>
      <c r="T16" s="80">
        <v>5805628</v>
      </c>
      <c r="U16" s="80">
        <v>5912809</v>
      </c>
      <c r="V16" s="80">
        <v>6112682</v>
      </c>
      <c r="W16" s="80">
        <v>0</v>
      </c>
      <c r="X16" s="80">
        <v>0</v>
      </c>
      <c r="Y16" s="80">
        <v>0</v>
      </c>
      <c r="Z16" s="80">
        <v>6112682</v>
      </c>
      <c r="AA16" s="80">
        <v>6149957</v>
      </c>
      <c r="AB16" s="80">
        <v>50818</v>
      </c>
      <c r="AC16" s="69">
        <v>40418</v>
      </c>
      <c r="AD16" s="69">
        <v>122</v>
      </c>
      <c r="AE16" s="69">
        <v>0</v>
      </c>
      <c r="AF16" s="80">
        <v>0</v>
      </c>
      <c r="AG16" s="80">
        <v>0</v>
      </c>
      <c r="AH16" s="69">
        <v>0</v>
      </c>
      <c r="AI16" s="69">
        <v>0</v>
      </c>
      <c r="AJ16" s="80">
        <v>0</v>
      </c>
      <c r="AK16" s="80">
        <v>26875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74</v>
      </c>
      <c r="BM16" s="80">
        <v>13543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74</v>
      </c>
      <c r="CC16" s="80">
        <v>40418</v>
      </c>
      <c r="CD16" s="69">
        <v>0</v>
      </c>
      <c r="CE16" s="69" t="s">
        <v>588</v>
      </c>
      <c r="CF16" s="69" t="s">
        <v>589</v>
      </c>
      <c r="CG16" s="69" t="s">
        <v>570</v>
      </c>
      <c r="CH16" s="69" t="s">
        <v>570</v>
      </c>
      <c r="CI16" s="69" t="s">
        <v>570</v>
      </c>
      <c r="CJ16" s="68" t="s">
        <v>570</v>
      </c>
      <c r="CK16" s="68">
        <v>45341</v>
      </c>
      <c r="CL16" s="185" t="s">
        <v>823</v>
      </c>
      <c r="CM16" s="67" t="s">
        <v>824</v>
      </c>
      <c r="CN16" s="67" t="s">
        <v>168</v>
      </c>
      <c r="CO16" s="68">
        <v>45216</v>
      </c>
      <c r="CP16" s="185" t="s">
        <v>828</v>
      </c>
      <c r="CQ16" s="67" t="s">
        <v>824</v>
      </c>
      <c r="CR16" s="67" t="s">
        <v>318</v>
      </c>
      <c r="CS16" s="69">
        <v>6322955.6699999999</v>
      </c>
      <c r="CT16" s="69"/>
      <c r="CU16" s="69"/>
      <c r="CV16" s="69">
        <v>74</v>
      </c>
      <c r="CW16" s="69">
        <v>24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CO</v>
      </c>
      <c r="DH16">
        <f>COUNTIF(A1:A235,"08DO")</f>
        <v>18</v>
      </c>
      <c r="DI16" t="s">
        <v>164</v>
      </c>
      <c r="DJ16">
        <f t="shared" si="2"/>
        <v>218</v>
      </c>
      <c r="DK16">
        <f t="shared" si="3"/>
        <v>235</v>
      </c>
    </row>
    <row r="17" spans="1:113">
      <c r="A17" t="str">
        <f t="shared" si="0"/>
        <v>01CO</v>
      </c>
      <c r="B17" s="67" t="s">
        <v>129</v>
      </c>
      <c r="C17" s="67" t="s">
        <v>222</v>
      </c>
      <c r="D17" s="67" t="s">
        <v>223</v>
      </c>
      <c r="E17" s="68">
        <v>44650</v>
      </c>
      <c r="F17" s="185" t="s">
        <v>823</v>
      </c>
      <c r="G17" s="67" t="s">
        <v>829</v>
      </c>
      <c r="H17" s="69">
        <v>1</v>
      </c>
      <c r="I17" s="69">
        <v>3</v>
      </c>
      <c r="J17" s="69">
        <v>175</v>
      </c>
      <c r="K17" s="69">
        <v>281</v>
      </c>
      <c r="L17" s="69">
        <v>281</v>
      </c>
      <c r="M17" s="69">
        <v>0</v>
      </c>
      <c r="N17" s="69">
        <v>0</v>
      </c>
      <c r="O17" s="69">
        <v>0</v>
      </c>
      <c r="P17" s="69">
        <v>85</v>
      </c>
      <c r="Q17" s="80">
        <v>21</v>
      </c>
      <c r="R17" s="80">
        <v>1393708</v>
      </c>
      <c r="S17" s="80">
        <v>50000</v>
      </c>
      <c r="T17" s="80">
        <v>1343708</v>
      </c>
      <c r="U17" s="80">
        <v>1475766</v>
      </c>
      <c r="V17" s="80">
        <v>1415171</v>
      </c>
      <c r="W17" s="80">
        <v>0</v>
      </c>
      <c r="X17" s="80">
        <v>0</v>
      </c>
      <c r="Y17" s="80">
        <v>0</v>
      </c>
      <c r="Z17" s="80">
        <v>1415171</v>
      </c>
      <c r="AA17" s="80">
        <v>1415090</v>
      </c>
      <c r="AB17" s="80">
        <v>-81</v>
      </c>
      <c r="AC17" s="69">
        <v>82058</v>
      </c>
      <c r="AD17" s="69">
        <v>70</v>
      </c>
      <c r="AE17" s="69">
        <v>0</v>
      </c>
      <c r="AF17" s="80">
        <v>21</v>
      </c>
      <c r="AG17" s="80">
        <v>11441</v>
      </c>
      <c r="AH17" s="69">
        <v>0</v>
      </c>
      <c r="AI17" s="69">
        <v>0</v>
      </c>
      <c r="AJ17" s="80">
        <v>0</v>
      </c>
      <c r="AK17" s="80">
        <v>74605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21</v>
      </c>
      <c r="CC17" s="80">
        <v>86046</v>
      </c>
      <c r="CD17" s="69">
        <v>0</v>
      </c>
      <c r="CE17" s="69" t="s">
        <v>614</v>
      </c>
      <c r="CF17" s="69" t="s">
        <v>615</v>
      </c>
      <c r="CG17" s="69" t="s">
        <v>570</v>
      </c>
      <c r="CH17" s="69" t="s">
        <v>570</v>
      </c>
      <c r="CI17" s="69" t="s">
        <v>570</v>
      </c>
      <c r="CJ17" s="68" t="s">
        <v>570</v>
      </c>
      <c r="CK17" s="68">
        <v>45302</v>
      </c>
      <c r="CL17" s="185" t="s">
        <v>823</v>
      </c>
      <c r="CM17" s="67" t="s">
        <v>824</v>
      </c>
      <c r="CN17" s="67" t="s">
        <v>168</v>
      </c>
      <c r="CO17" s="68">
        <v>45203</v>
      </c>
      <c r="CP17" s="185" t="s">
        <v>828</v>
      </c>
      <c r="CQ17" s="67" t="s">
        <v>824</v>
      </c>
      <c r="CR17" s="67" t="s">
        <v>226</v>
      </c>
      <c r="CS17" s="69">
        <v>1903169.56</v>
      </c>
      <c r="CT17" s="69"/>
      <c r="CU17" s="69"/>
      <c r="CV17" s="69">
        <v>0</v>
      </c>
      <c r="CW17" s="69">
        <v>15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CO</v>
      </c>
    </row>
    <row r="18" spans="1:113">
      <c r="A18" t="str">
        <f t="shared" si="0"/>
        <v>01CO</v>
      </c>
      <c r="B18" s="67" t="s">
        <v>129</v>
      </c>
      <c r="C18" s="67" t="s">
        <v>224</v>
      </c>
      <c r="D18" s="67" t="s">
        <v>225</v>
      </c>
      <c r="E18" s="68">
        <v>44650</v>
      </c>
      <c r="F18" s="185" t="s">
        <v>823</v>
      </c>
      <c r="G18" s="67" t="s">
        <v>829</v>
      </c>
      <c r="H18" s="69">
        <v>1</v>
      </c>
      <c r="I18" s="69">
        <v>1</v>
      </c>
      <c r="J18" s="69">
        <v>280</v>
      </c>
      <c r="K18" s="69">
        <v>310</v>
      </c>
      <c r="L18" s="69">
        <v>262</v>
      </c>
      <c r="M18" s="69">
        <v>48</v>
      </c>
      <c r="N18" s="69">
        <v>0</v>
      </c>
      <c r="O18" s="69">
        <v>0</v>
      </c>
      <c r="P18" s="69">
        <v>30</v>
      </c>
      <c r="Q18" s="80">
        <v>0</v>
      </c>
      <c r="R18" s="80">
        <v>1651156</v>
      </c>
      <c r="S18" s="80">
        <v>50000</v>
      </c>
      <c r="T18" s="80">
        <v>1601156</v>
      </c>
      <c r="U18" s="80">
        <v>1659184</v>
      </c>
      <c r="V18" s="80">
        <v>1593043</v>
      </c>
      <c r="W18" s="80">
        <v>0</v>
      </c>
      <c r="X18" s="80">
        <v>0</v>
      </c>
      <c r="Y18" s="80">
        <v>0</v>
      </c>
      <c r="Z18" s="80">
        <v>1593043</v>
      </c>
      <c r="AA18" s="80">
        <v>1593043</v>
      </c>
      <c r="AB18" s="80">
        <v>0</v>
      </c>
      <c r="AC18" s="69">
        <v>8028</v>
      </c>
      <c r="AD18" s="69">
        <v>10</v>
      </c>
      <c r="AE18" s="69">
        <v>0</v>
      </c>
      <c r="AF18" s="80">
        <v>0</v>
      </c>
      <c r="AG18" s="80">
        <v>0</v>
      </c>
      <c r="AH18" s="69">
        <v>0</v>
      </c>
      <c r="AI18" s="69">
        <v>0</v>
      </c>
      <c r="AJ18" s="80">
        <v>0</v>
      </c>
      <c r="AK18" s="80">
        <v>8028</v>
      </c>
      <c r="AL18" s="69">
        <v>4095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0</v>
      </c>
      <c r="CC18" s="80">
        <v>8028</v>
      </c>
      <c r="CD18" s="69">
        <v>4095</v>
      </c>
      <c r="CE18" s="69" t="s">
        <v>608</v>
      </c>
      <c r="CF18" s="69" t="s">
        <v>609</v>
      </c>
      <c r="CG18" s="69" t="s">
        <v>570</v>
      </c>
      <c r="CH18" s="69" t="s">
        <v>570</v>
      </c>
      <c r="CI18" s="69" t="s">
        <v>570</v>
      </c>
      <c r="CJ18" s="68" t="s">
        <v>570</v>
      </c>
      <c r="CK18" s="68">
        <v>45372</v>
      </c>
      <c r="CL18" s="185" t="s">
        <v>823</v>
      </c>
      <c r="CM18" s="67" t="s">
        <v>824</v>
      </c>
      <c r="CN18" s="67" t="s">
        <v>168</v>
      </c>
      <c r="CO18" s="68">
        <v>45287</v>
      </c>
      <c r="CP18" s="185" t="s">
        <v>828</v>
      </c>
      <c r="CQ18" s="67" t="s">
        <v>824</v>
      </c>
      <c r="CR18" s="67" t="s">
        <v>235</v>
      </c>
      <c r="CS18" s="69">
        <v>2046036.83</v>
      </c>
      <c r="CT18" s="69"/>
      <c r="CU18" s="69"/>
      <c r="CV18" s="69">
        <v>0</v>
      </c>
      <c r="CW18" s="69">
        <v>20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CO</v>
      </c>
    </row>
    <row r="19" spans="1:113">
      <c r="A19" t="str">
        <f t="shared" si="0"/>
        <v>01CO</v>
      </c>
      <c r="B19" s="67" t="s">
        <v>129</v>
      </c>
      <c r="C19" s="67" t="s">
        <v>459</v>
      </c>
      <c r="D19" s="67" t="s">
        <v>460</v>
      </c>
      <c r="E19" s="68">
        <v>44706</v>
      </c>
      <c r="F19" s="185" t="s">
        <v>821</v>
      </c>
      <c r="G19" s="67" t="s">
        <v>829</v>
      </c>
      <c r="H19" s="69">
        <v>1</v>
      </c>
      <c r="I19" s="69">
        <v>2</v>
      </c>
      <c r="J19" s="69">
        <v>215</v>
      </c>
      <c r="K19" s="69">
        <v>280</v>
      </c>
      <c r="L19" s="69">
        <v>272</v>
      </c>
      <c r="M19" s="69">
        <v>8</v>
      </c>
      <c r="N19" s="69">
        <v>0</v>
      </c>
      <c r="O19" s="69">
        <v>0</v>
      </c>
      <c r="P19" s="69">
        <v>65</v>
      </c>
      <c r="Q19" s="80">
        <v>0</v>
      </c>
      <c r="R19" s="80">
        <v>4197476</v>
      </c>
      <c r="S19" s="80">
        <v>50000</v>
      </c>
      <c r="T19" s="80">
        <v>4147476</v>
      </c>
      <c r="U19" s="80">
        <v>4197476</v>
      </c>
      <c r="V19" s="80">
        <v>3945832</v>
      </c>
      <c r="W19" s="80">
        <v>0</v>
      </c>
      <c r="X19" s="80">
        <v>0</v>
      </c>
      <c r="Y19" s="80">
        <v>0</v>
      </c>
      <c r="Z19" s="80">
        <v>3945832</v>
      </c>
      <c r="AA19" s="80">
        <v>3902393</v>
      </c>
      <c r="AB19" s="80">
        <v>-43439</v>
      </c>
      <c r="AC19" s="69">
        <v>0</v>
      </c>
      <c r="AD19" s="69">
        <v>47</v>
      </c>
      <c r="AE19" s="69">
        <v>0</v>
      </c>
      <c r="AF19" s="80">
        <v>0</v>
      </c>
      <c r="AG19" s="80">
        <v>0</v>
      </c>
      <c r="AH19" s="69">
        <v>0</v>
      </c>
      <c r="AI19" s="69">
        <v>0</v>
      </c>
      <c r="AJ19" s="80">
        <v>0</v>
      </c>
      <c r="AK19" s="80">
        <v>12995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0</v>
      </c>
      <c r="CC19" s="80">
        <v>12995</v>
      </c>
      <c r="CD19" s="69">
        <v>0</v>
      </c>
      <c r="CE19" s="69" t="s">
        <v>573</v>
      </c>
      <c r="CF19" s="69" t="s">
        <v>574</v>
      </c>
      <c r="CG19" s="69" t="s">
        <v>570</v>
      </c>
      <c r="CH19" s="69" t="s">
        <v>570</v>
      </c>
      <c r="CI19" s="69" t="s">
        <v>570</v>
      </c>
      <c r="CJ19" s="68" t="s">
        <v>570</v>
      </c>
      <c r="CK19" s="68">
        <v>45134</v>
      </c>
      <c r="CL19" s="185" t="s">
        <v>825</v>
      </c>
      <c r="CM19" s="67" t="s">
        <v>824</v>
      </c>
      <c r="CN19" s="67" t="s">
        <v>168</v>
      </c>
      <c r="CO19" s="68">
        <v>45099</v>
      </c>
      <c r="CP19" s="185" t="s">
        <v>821</v>
      </c>
      <c r="CQ19" s="67" t="s">
        <v>827</v>
      </c>
      <c r="CR19" s="67" t="s">
        <v>235</v>
      </c>
      <c r="CS19" s="69">
        <v>4322110.9400000004</v>
      </c>
      <c r="CT19" s="69"/>
      <c r="CU19" s="69"/>
      <c r="CV19" s="69">
        <v>0</v>
      </c>
      <c r="CW19" s="69">
        <v>18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01CO</v>
      </c>
      <c r="B20" s="67" t="s">
        <v>129</v>
      </c>
      <c r="C20" s="67" t="s">
        <v>616</v>
      </c>
      <c r="D20" s="67" t="s">
        <v>830</v>
      </c>
      <c r="E20" s="68">
        <v>44496</v>
      </c>
      <c r="F20" s="185" t="s">
        <v>828</v>
      </c>
      <c r="G20" s="67" t="s">
        <v>829</v>
      </c>
      <c r="H20" s="69">
        <v>2</v>
      </c>
      <c r="I20" s="69">
        <v>0</v>
      </c>
      <c r="J20" s="69">
        <v>130</v>
      </c>
      <c r="K20" s="69">
        <v>175</v>
      </c>
      <c r="L20" s="69">
        <v>175</v>
      </c>
      <c r="M20" s="69">
        <v>0</v>
      </c>
      <c r="N20" s="69">
        <v>0</v>
      </c>
      <c r="O20" s="69">
        <v>0</v>
      </c>
      <c r="P20" s="69">
        <v>45</v>
      </c>
      <c r="Q20" s="80">
        <v>0</v>
      </c>
      <c r="R20" s="80">
        <v>461461</v>
      </c>
      <c r="S20" s="80">
        <v>21100</v>
      </c>
      <c r="T20" s="80">
        <v>440361</v>
      </c>
      <c r="U20" s="80">
        <v>461461</v>
      </c>
      <c r="V20" s="80">
        <v>428726</v>
      </c>
      <c r="W20" s="80">
        <v>0</v>
      </c>
      <c r="X20" s="80">
        <v>0</v>
      </c>
      <c r="Y20" s="80">
        <v>0</v>
      </c>
      <c r="Z20" s="80">
        <v>428726</v>
      </c>
      <c r="AA20" s="80">
        <v>428726</v>
      </c>
      <c r="AB20" s="80">
        <v>0</v>
      </c>
      <c r="AC20" s="69">
        <v>0</v>
      </c>
      <c r="AD20" s="69">
        <v>29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0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0</v>
      </c>
      <c r="CC20" s="80">
        <v>0</v>
      </c>
      <c r="CD20" s="69">
        <v>0</v>
      </c>
      <c r="CE20" s="69" t="s">
        <v>608</v>
      </c>
      <c r="CF20" s="69" t="s">
        <v>609</v>
      </c>
      <c r="CG20" s="69" t="s">
        <v>570</v>
      </c>
      <c r="CH20" s="69" t="s">
        <v>570</v>
      </c>
      <c r="CI20" s="69" t="s">
        <v>570</v>
      </c>
      <c r="CJ20" s="68" t="s">
        <v>570</v>
      </c>
      <c r="CK20" s="68">
        <v>45166</v>
      </c>
      <c r="CL20" s="185" t="s">
        <v>825</v>
      </c>
      <c r="CM20" s="67" t="s">
        <v>824</v>
      </c>
      <c r="CN20" s="67" t="s">
        <v>168</v>
      </c>
      <c r="CO20" s="68">
        <v>44991</v>
      </c>
      <c r="CP20" s="185" t="s">
        <v>823</v>
      </c>
      <c r="CQ20" s="67" t="s">
        <v>827</v>
      </c>
      <c r="CR20" s="67" t="s">
        <v>169</v>
      </c>
      <c r="CS20" s="69">
        <v>438393.45</v>
      </c>
      <c r="CT20" s="69"/>
      <c r="CU20" s="69"/>
      <c r="CV20" s="69">
        <v>0</v>
      </c>
      <c r="CW20" s="69">
        <v>16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01CO</v>
      </c>
      <c r="B21" s="67" t="s">
        <v>129</v>
      </c>
      <c r="C21" s="67" t="s">
        <v>227</v>
      </c>
      <c r="D21" s="67" t="s">
        <v>228</v>
      </c>
      <c r="E21" s="68">
        <v>44650</v>
      </c>
      <c r="F21" s="185" t="s">
        <v>823</v>
      </c>
      <c r="G21" s="67" t="s">
        <v>829</v>
      </c>
      <c r="H21" s="69">
        <v>2</v>
      </c>
      <c r="I21" s="69">
        <v>1</v>
      </c>
      <c r="J21" s="69">
        <v>160</v>
      </c>
      <c r="K21" s="69">
        <v>206</v>
      </c>
      <c r="L21" s="69">
        <v>206</v>
      </c>
      <c r="M21" s="69">
        <v>0</v>
      </c>
      <c r="N21" s="69">
        <v>0</v>
      </c>
      <c r="O21" s="69">
        <v>0</v>
      </c>
      <c r="P21" s="69">
        <v>46</v>
      </c>
      <c r="Q21" s="80">
        <v>0</v>
      </c>
      <c r="R21" s="80">
        <v>1796523</v>
      </c>
      <c r="S21" s="80">
        <v>50000</v>
      </c>
      <c r="T21" s="80">
        <v>1746523</v>
      </c>
      <c r="U21" s="80">
        <v>1801104</v>
      </c>
      <c r="V21" s="80">
        <v>1763228</v>
      </c>
      <c r="W21" s="80">
        <v>0</v>
      </c>
      <c r="X21" s="80">
        <v>0</v>
      </c>
      <c r="Y21" s="80">
        <v>0</v>
      </c>
      <c r="Z21" s="80">
        <v>1763228</v>
      </c>
      <c r="AA21" s="80">
        <v>1760169</v>
      </c>
      <c r="AB21" s="80">
        <v>1522</v>
      </c>
      <c r="AC21" s="69">
        <v>4581</v>
      </c>
      <c r="AD21" s="69">
        <v>27</v>
      </c>
      <c r="AE21" s="69">
        <v>0</v>
      </c>
      <c r="AF21" s="80">
        <v>0</v>
      </c>
      <c r="AG21" s="80">
        <v>0</v>
      </c>
      <c r="AH21" s="69">
        <v>0</v>
      </c>
      <c r="AI21" s="69">
        <v>0</v>
      </c>
      <c r="AJ21" s="80">
        <v>0</v>
      </c>
      <c r="AK21" s="80">
        <v>0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4581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0</v>
      </c>
      <c r="CC21" s="80">
        <v>4581</v>
      </c>
      <c r="CD21" s="69">
        <v>0</v>
      </c>
      <c r="CE21" s="69" t="s">
        <v>577</v>
      </c>
      <c r="CF21" s="69" t="s">
        <v>578</v>
      </c>
      <c r="CG21" s="69" t="s">
        <v>570</v>
      </c>
      <c r="CH21" s="69" t="s">
        <v>570</v>
      </c>
      <c r="CI21" s="69" t="s">
        <v>570</v>
      </c>
      <c r="CJ21" s="68" t="s">
        <v>570</v>
      </c>
      <c r="CK21" s="68">
        <v>45377</v>
      </c>
      <c r="CL21" s="185" t="s">
        <v>823</v>
      </c>
      <c r="CM21" s="67" t="s">
        <v>824</v>
      </c>
      <c r="CN21" s="67" t="s">
        <v>168</v>
      </c>
      <c r="CO21" s="68">
        <v>45010</v>
      </c>
      <c r="CP21" s="185" t="s">
        <v>823</v>
      </c>
      <c r="CQ21" s="67" t="s">
        <v>827</v>
      </c>
      <c r="CR21" s="67" t="s">
        <v>169</v>
      </c>
      <c r="CS21" s="69">
        <v>1217941.81</v>
      </c>
      <c r="CT21" s="69"/>
      <c r="CU21" s="69"/>
      <c r="CV21" s="69">
        <v>0</v>
      </c>
      <c r="CW21" s="69">
        <v>19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01DO</v>
      </c>
      <c r="B22" s="67" t="s">
        <v>129</v>
      </c>
      <c r="C22" s="67" t="s">
        <v>166</v>
      </c>
      <c r="D22" s="67" t="s">
        <v>167</v>
      </c>
      <c r="E22" s="68">
        <v>44168</v>
      </c>
      <c r="F22" s="185" t="s">
        <v>828</v>
      </c>
      <c r="G22" s="67" t="s">
        <v>822</v>
      </c>
      <c r="H22" s="69">
        <v>6</v>
      </c>
      <c r="I22" s="69">
        <v>8</v>
      </c>
      <c r="J22" s="69">
        <v>450</v>
      </c>
      <c r="K22" s="69">
        <v>845</v>
      </c>
      <c r="L22" s="69">
        <v>838</v>
      </c>
      <c r="M22" s="69">
        <v>7</v>
      </c>
      <c r="N22" s="69">
        <v>0</v>
      </c>
      <c r="O22" s="69">
        <v>0</v>
      </c>
      <c r="P22" s="69">
        <v>132</v>
      </c>
      <c r="Q22" s="80">
        <v>263</v>
      </c>
      <c r="R22" s="80">
        <v>8623489</v>
      </c>
      <c r="S22" s="80">
        <v>90613</v>
      </c>
      <c r="T22" s="80">
        <v>8532876</v>
      </c>
      <c r="U22" s="80">
        <v>9397066</v>
      </c>
      <c r="V22" s="80">
        <v>9294008</v>
      </c>
      <c r="W22" s="80">
        <v>0</v>
      </c>
      <c r="X22" s="80">
        <v>0</v>
      </c>
      <c r="Y22" s="80">
        <v>0</v>
      </c>
      <c r="Z22" s="80">
        <v>9294008</v>
      </c>
      <c r="AA22" s="80">
        <v>9490393</v>
      </c>
      <c r="AB22" s="80">
        <v>487144</v>
      </c>
      <c r="AC22" s="69">
        <v>773578</v>
      </c>
      <c r="AD22" s="69">
        <v>84</v>
      </c>
      <c r="AE22" s="69">
        <v>0</v>
      </c>
      <c r="AF22" s="80">
        <v>71</v>
      </c>
      <c r="AG22" s="80">
        <v>305583</v>
      </c>
      <c r="AH22" s="69">
        <v>0</v>
      </c>
      <c r="AI22" s="69">
        <v>0</v>
      </c>
      <c r="AJ22" s="80">
        <v>84</v>
      </c>
      <c r="AK22" s="80">
        <v>299190</v>
      </c>
      <c r="AL22" s="69">
        <v>27177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195000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48</v>
      </c>
      <c r="BM22" s="80">
        <v>15720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60</v>
      </c>
      <c r="BY22" s="80">
        <v>0</v>
      </c>
      <c r="BZ22" s="69">
        <v>0</v>
      </c>
      <c r="CA22" s="69">
        <v>0</v>
      </c>
      <c r="CB22" s="80">
        <v>263</v>
      </c>
      <c r="CC22" s="80">
        <v>815494</v>
      </c>
      <c r="CD22" s="69">
        <v>27177</v>
      </c>
      <c r="CE22" s="69" t="s">
        <v>568</v>
      </c>
      <c r="CF22" s="69" t="s">
        <v>569</v>
      </c>
      <c r="CG22" s="69" t="s">
        <v>570</v>
      </c>
      <c r="CH22" s="69" t="s">
        <v>570</v>
      </c>
      <c r="CI22" s="69" t="s">
        <v>570</v>
      </c>
      <c r="CJ22" s="68" t="s">
        <v>570</v>
      </c>
      <c r="CK22" s="68">
        <v>45245</v>
      </c>
      <c r="CL22" s="185" t="s">
        <v>828</v>
      </c>
      <c r="CM22" s="67" t="s">
        <v>824</v>
      </c>
      <c r="CN22" s="67" t="s">
        <v>168</v>
      </c>
      <c r="CO22" s="68">
        <v>45107</v>
      </c>
      <c r="CP22" s="185" t="s">
        <v>821</v>
      </c>
      <c r="CQ22" s="67" t="s">
        <v>827</v>
      </c>
      <c r="CR22" s="67" t="s">
        <v>169</v>
      </c>
      <c r="CS22" s="69">
        <v>7399516.2999999998</v>
      </c>
      <c r="CT22" s="69" t="s">
        <v>571</v>
      </c>
      <c r="CU22" s="69" t="s">
        <v>572</v>
      </c>
      <c r="CV22" s="69">
        <v>7</v>
      </c>
      <c r="CW22" s="69">
        <v>48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DO</v>
      </c>
    </row>
    <row r="23" spans="1:113">
      <c r="A23" t="str">
        <f t="shared" si="0"/>
        <v>01DO</v>
      </c>
      <c r="B23" s="67" t="s">
        <v>129</v>
      </c>
      <c r="C23" s="67" t="s">
        <v>170</v>
      </c>
      <c r="D23" s="67" t="s">
        <v>171</v>
      </c>
      <c r="E23" s="68">
        <v>44504</v>
      </c>
      <c r="F23" s="185" t="s">
        <v>828</v>
      </c>
      <c r="G23" s="67" t="s">
        <v>829</v>
      </c>
      <c r="H23" s="69">
        <v>3</v>
      </c>
      <c r="I23" s="69">
        <v>2</v>
      </c>
      <c r="J23" s="69">
        <v>275</v>
      </c>
      <c r="K23" s="69">
        <v>390</v>
      </c>
      <c r="L23" s="69">
        <v>390</v>
      </c>
      <c r="M23" s="69">
        <v>0</v>
      </c>
      <c r="N23" s="69">
        <v>0</v>
      </c>
      <c r="O23" s="69">
        <v>0</v>
      </c>
      <c r="P23" s="69">
        <v>115</v>
      </c>
      <c r="Q23" s="80">
        <v>0</v>
      </c>
      <c r="R23" s="80">
        <v>5052712</v>
      </c>
      <c r="S23" s="80">
        <v>52873</v>
      </c>
      <c r="T23" s="80">
        <v>4999839</v>
      </c>
      <c r="U23" s="80">
        <v>4990876</v>
      </c>
      <c r="V23" s="80">
        <v>4942213</v>
      </c>
      <c r="W23" s="80">
        <v>0</v>
      </c>
      <c r="X23" s="80">
        <v>0</v>
      </c>
      <c r="Y23" s="80">
        <v>0</v>
      </c>
      <c r="Z23" s="80">
        <v>4942213</v>
      </c>
      <c r="AA23" s="80">
        <v>5001843</v>
      </c>
      <c r="AB23" s="80">
        <v>59630</v>
      </c>
      <c r="AC23" s="69">
        <v>-61836</v>
      </c>
      <c r="AD23" s="69">
        <v>87</v>
      </c>
      <c r="AE23" s="69">
        <v>0</v>
      </c>
      <c r="AF23" s="80">
        <v>0</v>
      </c>
      <c r="AG23" s="80">
        <v>0</v>
      </c>
      <c r="AH23" s="69">
        <v>0</v>
      </c>
      <c r="AI23" s="69">
        <v>5</v>
      </c>
      <c r="AJ23" s="80">
        <v>0</v>
      </c>
      <c r="AK23" s="80">
        <v>6022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-19522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5</v>
      </c>
      <c r="CB23" s="80">
        <v>0</v>
      </c>
      <c r="CC23" s="80">
        <v>-55813</v>
      </c>
      <c r="CD23" s="69">
        <v>0</v>
      </c>
      <c r="CE23" s="69" t="s">
        <v>573</v>
      </c>
      <c r="CF23" s="69" t="s">
        <v>574</v>
      </c>
      <c r="CG23" s="69" t="s">
        <v>570</v>
      </c>
      <c r="CH23" s="69" t="s">
        <v>570</v>
      </c>
      <c r="CI23" s="69" t="s">
        <v>570</v>
      </c>
      <c r="CJ23" s="68" t="s">
        <v>570</v>
      </c>
      <c r="CK23" s="68">
        <v>45280</v>
      </c>
      <c r="CL23" s="185" t="s">
        <v>828</v>
      </c>
      <c r="CM23" s="67" t="s">
        <v>824</v>
      </c>
      <c r="CN23" s="67" t="s">
        <v>168</v>
      </c>
      <c r="CO23" s="68">
        <v>45180</v>
      </c>
      <c r="CP23" s="185" t="s">
        <v>825</v>
      </c>
      <c r="CQ23" s="67" t="s">
        <v>824</v>
      </c>
      <c r="CR23" s="67" t="s">
        <v>169</v>
      </c>
      <c r="CS23" s="69">
        <v>4924224.57</v>
      </c>
      <c r="CT23" s="69"/>
      <c r="CU23" s="69"/>
      <c r="CV23" s="69">
        <v>0</v>
      </c>
      <c r="CW23" s="69">
        <v>23</v>
      </c>
      <c r="CX23" s="69">
        <v>0</v>
      </c>
      <c r="CY23" s="69">
        <v>0</v>
      </c>
      <c r="CZ23" s="69">
        <v>-42313</v>
      </c>
      <c r="DA23" s="69">
        <v>0</v>
      </c>
      <c r="DG23" t="str">
        <f t="shared" si="1"/>
        <v>DO</v>
      </c>
    </row>
    <row r="24" spans="1:113">
      <c r="A24" t="str">
        <f t="shared" si="0"/>
        <v>01DO</v>
      </c>
      <c r="B24" s="67" t="s">
        <v>129</v>
      </c>
      <c r="C24" s="67" t="s">
        <v>172</v>
      </c>
      <c r="D24" s="67" t="s">
        <v>173</v>
      </c>
      <c r="E24" s="68">
        <v>44490</v>
      </c>
      <c r="F24" s="185" t="s">
        <v>828</v>
      </c>
      <c r="G24" s="67" t="s">
        <v>829</v>
      </c>
      <c r="H24" s="69">
        <v>1</v>
      </c>
      <c r="I24" s="69">
        <v>2</v>
      </c>
      <c r="J24" s="69">
        <v>90</v>
      </c>
      <c r="K24" s="69">
        <v>345</v>
      </c>
      <c r="L24" s="69">
        <v>339</v>
      </c>
      <c r="M24" s="69">
        <v>6</v>
      </c>
      <c r="N24" s="69">
        <v>0</v>
      </c>
      <c r="O24" s="69">
        <v>0</v>
      </c>
      <c r="P24" s="69">
        <v>58</v>
      </c>
      <c r="Q24" s="80">
        <v>197</v>
      </c>
      <c r="R24" s="80">
        <v>1030376</v>
      </c>
      <c r="S24" s="80">
        <v>38210</v>
      </c>
      <c r="T24" s="80">
        <v>992166</v>
      </c>
      <c r="U24" s="80">
        <v>1035071</v>
      </c>
      <c r="V24" s="80">
        <v>1194101</v>
      </c>
      <c r="W24" s="80">
        <v>0</v>
      </c>
      <c r="X24" s="80">
        <v>0</v>
      </c>
      <c r="Y24" s="80">
        <v>0</v>
      </c>
      <c r="Z24" s="80">
        <v>1194101</v>
      </c>
      <c r="AA24" s="80">
        <v>1189756</v>
      </c>
      <c r="AB24" s="80">
        <v>0</v>
      </c>
      <c r="AC24" s="69">
        <v>4695</v>
      </c>
      <c r="AD24" s="69">
        <v>230</v>
      </c>
      <c r="AE24" s="69">
        <v>0</v>
      </c>
      <c r="AF24" s="80">
        <v>0</v>
      </c>
      <c r="AG24" s="80">
        <v>0</v>
      </c>
      <c r="AH24" s="69">
        <v>0</v>
      </c>
      <c r="AI24" s="69">
        <v>0</v>
      </c>
      <c r="AJ24" s="80">
        <v>0</v>
      </c>
      <c r="AK24" s="80">
        <v>5244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18641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197</v>
      </c>
      <c r="BM24" s="80">
        <v>4345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197</v>
      </c>
      <c r="CC24" s="80">
        <v>28229</v>
      </c>
      <c r="CD24" s="69">
        <v>0</v>
      </c>
      <c r="CE24" s="69" t="s">
        <v>573</v>
      </c>
      <c r="CF24" s="69" t="s">
        <v>574</v>
      </c>
      <c r="CG24" s="69" t="s">
        <v>570</v>
      </c>
      <c r="CH24" s="69" t="s">
        <v>570</v>
      </c>
      <c r="CI24" s="69" t="s">
        <v>570</v>
      </c>
      <c r="CJ24" s="68" t="s">
        <v>570</v>
      </c>
      <c r="CK24" s="68">
        <v>45226</v>
      </c>
      <c r="CL24" s="185" t="s">
        <v>828</v>
      </c>
      <c r="CM24" s="67" t="s">
        <v>824</v>
      </c>
      <c r="CN24" s="67" t="s">
        <v>168</v>
      </c>
      <c r="CO24" s="68">
        <v>45123</v>
      </c>
      <c r="CP24" s="185" t="s">
        <v>825</v>
      </c>
      <c r="CQ24" s="67" t="s">
        <v>824</v>
      </c>
      <c r="CR24" s="67" t="s">
        <v>318</v>
      </c>
      <c r="CS24" s="69">
        <v>838447.1</v>
      </c>
      <c r="CT24" s="69"/>
      <c r="CU24" s="69"/>
      <c r="CV24" s="69">
        <v>197</v>
      </c>
      <c r="CW24" s="69">
        <v>25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DO</v>
      </c>
    </row>
    <row r="25" spans="1:113">
      <c r="A25" t="str">
        <f t="shared" si="0"/>
        <v>01DO</v>
      </c>
      <c r="B25" s="67" t="s">
        <v>129</v>
      </c>
      <c r="C25" s="67" t="s">
        <v>174</v>
      </c>
      <c r="D25" s="67" t="s">
        <v>175</v>
      </c>
      <c r="E25" s="68">
        <v>44455</v>
      </c>
      <c r="F25" s="185" t="s">
        <v>825</v>
      </c>
      <c r="G25" s="67" t="s">
        <v>829</v>
      </c>
      <c r="H25" s="69">
        <v>1</v>
      </c>
      <c r="I25" s="69">
        <v>1</v>
      </c>
      <c r="J25" s="69">
        <v>197</v>
      </c>
      <c r="K25" s="69">
        <v>242</v>
      </c>
      <c r="L25" s="69">
        <v>472</v>
      </c>
      <c r="M25" s="69">
        <v>-230</v>
      </c>
      <c r="N25" s="69">
        <v>230</v>
      </c>
      <c r="O25" s="69">
        <v>0</v>
      </c>
      <c r="P25" s="69">
        <v>45</v>
      </c>
      <c r="Q25" s="80">
        <v>0</v>
      </c>
      <c r="R25" s="80">
        <v>2146553</v>
      </c>
      <c r="S25" s="80">
        <v>50000</v>
      </c>
      <c r="T25" s="80">
        <v>2096553</v>
      </c>
      <c r="U25" s="80">
        <v>2448898</v>
      </c>
      <c r="V25" s="80">
        <v>2092854</v>
      </c>
      <c r="W25" s="80">
        <v>-195268</v>
      </c>
      <c r="X25" s="80">
        <v>0</v>
      </c>
      <c r="Y25" s="80">
        <v>-195268</v>
      </c>
      <c r="Z25" s="80">
        <v>1897587</v>
      </c>
      <c r="AA25" s="80">
        <v>1897587</v>
      </c>
      <c r="AB25" s="80">
        <v>0</v>
      </c>
      <c r="AC25" s="69">
        <v>302345</v>
      </c>
      <c r="AD25" s="69">
        <v>27</v>
      </c>
      <c r="AE25" s="69">
        <v>0</v>
      </c>
      <c r="AF25" s="80">
        <v>0</v>
      </c>
      <c r="AG25" s="80">
        <v>14495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335299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0</v>
      </c>
      <c r="CC25" s="80">
        <v>349794</v>
      </c>
      <c r="CD25" s="69">
        <v>0</v>
      </c>
      <c r="CE25" s="69" t="s">
        <v>575</v>
      </c>
      <c r="CF25" s="69" t="s">
        <v>576</v>
      </c>
      <c r="CG25" s="69" t="s">
        <v>570</v>
      </c>
      <c r="CH25" s="69" t="s">
        <v>570</v>
      </c>
      <c r="CI25" s="69" t="s">
        <v>570</v>
      </c>
      <c r="CJ25" s="68" t="s">
        <v>570</v>
      </c>
      <c r="CK25" s="68">
        <v>45378</v>
      </c>
      <c r="CL25" s="185" t="s">
        <v>823</v>
      </c>
      <c r="CM25" s="67" t="s">
        <v>824</v>
      </c>
      <c r="CN25" s="67" t="s">
        <v>168</v>
      </c>
      <c r="CO25" s="68">
        <v>45280</v>
      </c>
      <c r="CP25" s="185" t="s">
        <v>828</v>
      </c>
      <c r="CQ25" s="67" t="s">
        <v>824</v>
      </c>
      <c r="CR25" s="67" t="s">
        <v>169</v>
      </c>
      <c r="CS25" s="69">
        <v>1604001.39</v>
      </c>
      <c r="CT25" s="69"/>
      <c r="CU25" s="69"/>
      <c r="CV25" s="69">
        <v>0</v>
      </c>
      <c r="CW25" s="69">
        <v>18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DO</v>
      </c>
    </row>
    <row r="26" spans="1:113">
      <c r="A26" t="str">
        <f t="shared" si="0"/>
        <v>01DO</v>
      </c>
      <c r="B26" s="67" t="s">
        <v>129</v>
      </c>
      <c r="C26" s="67" t="s">
        <v>176</v>
      </c>
      <c r="D26" s="67" t="s">
        <v>177</v>
      </c>
      <c r="E26" s="68">
        <v>44455</v>
      </c>
      <c r="F26" s="185" t="s">
        <v>825</v>
      </c>
      <c r="G26" s="67" t="s">
        <v>829</v>
      </c>
      <c r="H26" s="69">
        <v>2</v>
      </c>
      <c r="I26" s="69">
        <v>4</v>
      </c>
      <c r="J26" s="69">
        <v>300</v>
      </c>
      <c r="K26" s="69">
        <v>439</v>
      </c>
      <c r="L26" s="69">
        <v>422</v>
      </c>
      <c r="M26" s="69">
        <v>17</v>
      </c>
      <c r="N26" s="69">
        <v>0</v>
      </c>
      <c r="O26" s="69">
        <v>0</v>
      </c>
      <c r="P26" s="69">
        <v>139</v>
      </c>
      <c r="Q26" s="80">
        <v>0</v>
      </c>
      <c r="R26" s="80">
        <v>6272386</v>
      </c>
      <c r="S26" s="80">
        <v>62629</v>
      </c>
      <c r="T26" s="80">
        <v>6209757</v>
      </c>
      <c r="U26" s="80">
        <v>6303322</v>
      </c>
      <c r="V26" s="80">
        <v>6506395</v>
      </c>
      <c r="W26" s="80">
        <v>0</v>
      </c>
      <c r="X26" s="80">
        <v>0</v>
      </c>
      <c r="Y26" s="80">
        <v>0</v>
      </c>
      <c r="Z26" s="80">
        <v>6506395</v>
      </c>
      <c r="AA26" s="80">
        <v>6911842</v>
      </c>
      <c r="AB26" s="80">
        <v>427490</v>
      </c>
      <c r="AC26" s="69">
        <v>30935</v>
      </c>
      <c r="AD26" s="69">
        <v>115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8892</v>
      </c>
      <c r="AL26" s="69">
        <v>976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1788</v>
      </c>
      <c r="BB26" s="69">
        <v>0</v>
      </c>
      <c r="BC26" s="69">
        <v>0</v>
      </c>
      <c r="BD26" s="80">
        <v>0</v>
      </c>
      <c r="BE26" s="80">
        <v>2750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45</v>
      </c>
      <c r="BL26" s="80">
        <v>0</v>
      </c>
      <c r="BM26" s="80">
        <v>22043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45</v>
      </c>
      <c r="CB26" s="80">
        <v>0</v>
      </c>
      <c r="CC26" s="80">
        <v>35473</v>
      </c>
      <c r="CD26" s="69">
        <v>976</v>
      </c>
      <c r="CE26" s="69" t="s">
        <v>577</v>
      </c>
      <c r="CF26" s="69" t="s">
        <v>578</v>
      </c>
      <c r="CG26" s="69" t="s">
        <v>570</v>
      </c>
      <c r="CH26" s="69" t="s">
        <v>570</v>
      </c>
      <c r="CI26" s="69" t="s">
        <v>570</v>
      </c>
      <c r="CJ26" s="68" t="s">
        <v>570</v>
      </c>
      <c r="CK26" s="68">
        <v>45181</v>
      </c>
      <c r="CL26" s="185" t="s">
        <v>825</v>
      </c>
      <c r="CM26" s="67" t="s">
        <v>824</v>
      </c>
      <c r="CN26" s="67" t="s">
        <v>168</v>
      </c>
      <c r="CO26" s="68">
        <v>45058</v>
      </c>
      <c r="CP26" s="185" t="s">
        <v>821</v>
      </c>
      <c r="CQ26" s="67" t="s">
        <v>827</v>
      </c>
      <c r="CR26" s="67" t="s">
        <v>318</v>
      </c>
      <c r="CS26" s="69">
        <v>6222847.0599999996</v>
      </c>
      <c r="CT26" s="69"/>
      <c r="CU26" s="69"/>
      <c r="CV26" s="69">
        <v>0</v>
      </c>
      <c r="CW26" s="69">
        <v>24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DO</v>
      </c>
    </row>
    <row r="27" spans="1:113">
      <c r="A27" t="str">
        <f t="shared" si="0"/>
        <v>01DO</v>
      </c>
      <c r="B27" s="67" t="s">
        <v>129</v>
      </c>
      <c r="C27" s="67" t="s">
        <v>178</v>
      </c>
      <c r="D27" s="67" t="s">
        <v>179</v>
      </c>
      <c r="E27" s="68">
        <v>44532</v>
      </c>
      <c r="F27" s="185" t="s">
        <v>828</v>
      </c>
      <c r="G27" s="67" t="s">
        <v>829</v>
      </c>
      <c r="H27" s="69">
        <v>2</v>
      </c>
      <c r="I27" s="69">
        <v>2</v>
      </c>
      <c r="J27" s="69">
        <v>160</v>
      </c>
      <c r="K27" s="69">
        <v>222</v>
      </c>
      <c r="L27" s="69">
        <v>222</v>
      </c>
      <c r="M27" s="69">
        <v>0</v>
      </c>
      <c r="N27" s="69">
        <v>0</v>
      </c>
      <c r="O27" s="69">
        <v>0</v>
      </c>
      <c r="P27" s="69">
        <v>62</v>
      </c>
      <c r="Q27" s="80">
        <v>0</v>
      </c>
      <c r="R27" s="80">
        <v>3819554</v>
      </c>
      <c r="S27" s="80">
        <v>50000</v>
      </c>
      <c r="T27" s="80">
        <v>3769554</v>
      </c>
      <c r="U27" s="80">
        <v>3657701</v>
      </c>
      <c r="V27" s="80">
        <v>3521817</v>
      </c>
      <c r="W27" s="80">
        <v>0</v>
      </c>
      <c r="X27" s="80">
        <v>0</v>
      </c>
      <c r="Y27" s="80">
        <v>0</v>
      </c>
      <c r="Z27" s="80">
        <v>3521817</v>
      </c>
      <c r="AA27" s="80">
        <v>3658011</v>
      </c>
      <c r="AB27" s="80">
        <v>136195</v>
      </c>
      <c r="AC27" s="69">
        <v>-161853</v>
      </c>
      <c r="AD27" s="69">
        <v>29</v>
      </c>
      <c r="AE27" s="69">
        <v>12</v>
      </c>
      <c r="AF27" s="80">
        <v>0</v>
      </c>
      <c r="AG27" s="80">
        <v>56568</v>
      </c>
      <c r="AH27" s="69">
        <v>0</v>
      </c>
      <c r="AI27" s="69">
        <v>0</v>
      </c>
      <c r="AJ27" s="80">
        <v>0</v>
      </c>
      <c r="AK27" s="80">
        <v>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12</v>
      </c>
      <c r="CB27" s="80">
        <v>0</v>
      </c>
      <c r="CC27" s="80">
        <v>-161853</v>
      </c>
      <c r="CD27" s="69">
        <v>0</v>
      </c>
      <c r="CE27" s="69" t="s">
        <v>579</v>
      </c>
      <c r="CF27" s="69" t="s">
        <v>580</v>
      </c>
      <c r="CG27" s="69" t="s">
        <v>570</v>
      </c>
      <c r="CH27" s="69" t="s">
        <v>570</v>
      </c>
      <c r="CI27" s="69" t="s">
        <v>570</v>
      </c>
      <c r="CJ27" s="68" t="s">
        <v>570</v>
      </c>
      <c r="CK27" s="68">
        <v>45128</v>
      </c>
      <c r="CL27" s="185" t="s">
        <v>825</v>
      </c>
      <c r="CM27" s="67" t="s">
        <v>824</v>
      </c>
      <c r="CN27" s="67" t="s">
        <v>168</v>
      </c>
      <c r="CO27" s="68">
        <v>44988</v>
      </c>
      <c r="CP27" s="185" t="s">
        <v>823</v>
      </c>
      <c r="CQ27" s="67" t="s">
        <v>827</v>
      </c>
      <c r="CR27" s="67" t="s">
        <v>169</v>
      </c>
      <c r="CS27" s="69">
        <v>3928132.77</v>
      </c>
      <c r="CT27" s="69" t="s">
        <v>581</v>
      </c>
      <c r="CU27" s="69" t="s">
        <v>582</v>
      </c>
      <c r="CV27" s="69">
        <v>0</v>
      </c>
      <c r="CW27" s="69">
        <v>21</v>
      </c>
      <c r="CX27" s="69">
        <v>0</v>
      </c>
      <c r="CY27" s="69">
        <v>0</v>
      </c>
      <c r="CZ27" s="69">
        <v>-218421</v>
      </c>
      <c r="DA27" s="69">
        <v>0</v>
      </c>
      <c r="DG27" t="str">
        <f t="shared" si="1"/>
        <v>DO</v>
      </c>
    </row>
    <row r="28" spans="1:113">
      <c r="A28" t="str">
        <f t="shared" si="0"/>
        <v>01DO</v>
      </c>
      <c r="B28" s="67" t="s">
        <v>129</v>
      </c>
      <c r="C28" s="67" t="s">
        <v>583</v>
      </c>
      <c r="D28" s="67" t="s">
        <v>831</v>
      </c>
      <c r="E28" s="68">
        <v>44609</v>
      </c>
      <c r="F28" s="185" t="s">
        <v>823</v>
      </c>
      <c r="G28" s="67" t="s">
        <v>829</v>
      </c>
      <c r="H28" s="69">
        <v>1</v>
      </c>
      <c r="I28" s="69">
        <v>0</v>
      </c>
      <c r="J28" s="69">
        <v>150</v>
      </c>
      <c r="K28" s="69">
        <v>171</v>
      </c>
      <c r="L28" s="69">
        <v>166</v>
      </c>
      <c r="M28" s="69">
        <v>5</v>
      </c>
      <c r="N28" s="69">
        <v>0</v>
      </c>
      <c r="O28" s="69">
        <v>0</v>
      </c>
      <c r="P28" s="69">
        <v>21</v>
      </c>
      <c r="Q28" s="80">
        <v>0</v>
      </c>
      <c r="R28" s="80">
        <v>722056</v>
      </c>
      <c r="S28" s="80">
        <v>48017</v>
      </c>
      <c r="T28" s="80">
        <v>674039</v>
      </c>
      <c r="U28" s="80">
        <v>722056</v>
      </c>
      <c r="V28" s="80">
        <v>642082</v>
      </c>
      <c r="W28" s="80">
        <v>0</v>
      </c>
      <c r="X28" s="80">
        <v>100000</v>
      </c>
      <c r="Y28" s="80">
        <v>100000</v>
      </c>
      <c r="Z28" s="80">
        <v>742082</v>
      </c>
      <c r="AA28" s="80">
        <v>642815</v>
      </c>
      <c r="AB28" s="80">
        <v>-99267</v>
      </c>
      <c r="AC28" s="69">
        <v>0</v>
      </c>
      <c r="AD28" s="69">
        <v>4</v>
      </c>
      <c r="AE28" s="69">
        <v>0</v>
      </c>
      <c r="AF28" s="80">
        <v>0</v>
      </c>
      <c r="AG28" s="80">
        <v>0</v>
      </c>
      <c r="AH28" s="69">
        <v>0</v>
      </c>
      <c r="AI28" s="69">
        <v>0</v>
      </c>
      <c r="AJ28" s="80">
        <v>0</v>
      </c>
      <c r="AK28" s="80">
        <v>0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0</v>
      </c>
      <c r="CC28" s="80">
        <v>0</v>
      </c>
      <c r="CD28" s="69">
        <v>0</v>
      </c>
      <c r="CE28" s="69" t="s">
        <v>584</v>
      </c>
      <c r="CF28" s="69" t="s">
        <v>585</v>
      </c>
      <c r="CG28" s="69" t="s">
        <v>570</v>
      </c>
      <c r="CH28" s="69" t="s">
        <v>570</v>
      </c>
      <c r="CI28" s="69" t="s">
        <v>570</v>
      </c>
      <c r="CJ28" s="68" t="s">
        <v>570</v>
      </c>
      <c r="CK28" s="68">
        <v>45113</v>
      </c>
      <c r="CL28" s="185" t="s">
        <v>825</v>
      </c>
      <c r="CM28" s="67" t="s">
        <v>824</v>
      </c>
      <c r="CN28" s="67" t="s">
        <v>168</v>
      </c>
      <c r="CO28" s="68">
        <v>45002</v>
      </c>
      <c r="CP28" s="185" t="s">
        <v>823</v>
      </c>
      <c r="CQ28" s="67" t="s">
        <v>827</v>
      </c>
      <c r="CR28" s="67" t="s">
        <v>169</v>
      </c>
      <c r="CS28" s="69">
        <v>1070560.76</v>
      </c>
      <c r="CT28" s="69" t="s">
        <v>586</v>
      </c>
      <c r="CU28" s="69" t="s">
        <v>587</v>
      </c>
      <c r="CV28" s="69">
        <v>0</v>
      </c>
      <c r="CW28" s="69">
        <v>17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DO</v>
      </c>
    </row>
    <row r="29" spans="1:113">
      <c r="A29" t="str">
        <f t="shared" si="0"/>
        <v>01DO</v>
      </c>
      <c r="B29" s="67" t="s">
        <v>129</v>
      </c>
      <c r="C29" s="67" t="s">
        <v>180</v>
      </c>
      <c r="D29" s="67" t="s">
        <v>181</v>
      </c>
      <c r="E29" s="68">
        <v>44763</v>
      </c>
      <c r="F29" s="185" t="s">
        <v>825</v>
      </c>
      <c r="G29" s="67" t="s">
        <v>827</v>
      </c>
      <c r="H29" s="69">
        <v>2</v>
      </c>
      <c r="I29" s="69">
        <v>2</v>
      </c>
      <c r="J29" s="69">
        <v>170</v>
      </c>
      <c r="K29" s="69">
        <v>194</v>
      </c>
      <c r="L29" s="69">
        <v>187</v>
      </c>
      <c r="M29" s="69">
        <v>7</v>
      </c>
      <c r="N29" s="69">
        <v>0</v>
      </c>
      <c r="O29" s="69">
        <v>0</v>
      </c>
      <c r="P29" s="69">
        <v>24</v>
      </c>
      <c r="Q29" s="80">
        <v>0</v>
      </c>
      <c r="R29" s="80">
        <v>2187528</v>
      </c>
      <c r="S29" s="80">
        <v>50000</v>
      </c>
      <c r="T29" s="80">
        <v>2137528</v>
      </c>
      <c r="U29" s="80">
        <v>2184764</v>
      </c>
      <c r="V29" s="80">
        <v>2110755</v>
      </c>
      <c r="W29" s="80">
        <v>0</v>
      </c>
      <c r="X29" s="80">
        <v>0</v>
      </c>
      <c r="Y29" s="80">
        <v>0</v>
      </c>
      <c r="Z29" s="80">
        <v>2110755</v>
      </c>
      <c r="AA29" s="80">
        <v>2091701</v>
      </c>
      <c r="AB29" s="80">
        <v>-13720</v>
      </c>
      <c r="AC29" s="69">
        <v>-2764</v>
      </c>
      <c r="AD29" s="69">
        <v>16</v>
      </c>
      <c r="AE29" s="69">
        <v>0</v>
      </c>
      <c r="AF29" s="80">
        <v>0</v>
      </c>
      <c r="AG29" s="80">
        <v>0</v>
      </c>
      <c r="AH29" s="69">
        <v>0</v>
      </c>
      <c r="AI29" s="69">
        <v>0</v>
      </c>
      <c r="AJ29" s="80">
        <v>0</v>
      </c>
      <c r="AK29" s="80">
        <v>15242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6772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5335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0</v>
      </c>
      <c r="CC29" s="80">
        <v>27348</v>
      </c>
      <c r="CD29" s="69">
        <v>0</v>
      </c>
      <c r="CE29" s="69" t="s">
        <v>588</v>
      </c>
      <c r="CF29" s="69" t="s">
        <v>589</v>
      </c>
      <c r="CG29" s="69" t="s">
        <v>570</v>
      </c>
      <c r="CH29" s="69" t="s">
        <v>570</v>
      </c>
      <c r="CI29" s="69" t="s">
        <v>570</v>
      </c>
      <c r="CJ29" s="68" t="s">
        <v>570</v>
      </c>
      <c r="CK29" s="68">
        <v>45294</v>
      </c>
      <c r="CL29" s="185" t="s">
        <v>823</v>
      </c>
      <c r="CM29" s="67" t="s">
        <v>824</v>
      </c>
      <c r="CN29" s="67" t="s">
        <v>168</v>
      </c>
      <c r="CO29" s="68">
        <v>45236</v>
      </c>
      <c r="CP29" s="185" t="s">
        <v>828</v>
      </c>
      <c r="CQ29" s="67" t="s">
        <v>824</v>
      </c>
      <c r="CR29" s="67" t="s">
        <v>318</v>
      </c>
      <c r="CS29" s="69">
        <v>1943940.24</v>
      </c>
      <c r="CT29" s="69" t="s">
        <v>581</v>
      </c>
      <c r="CU29" s="69" t="s">
        <v>582</v>
      </c>
      <c r="CV29" s="69">
        <v>0</v>
      </c>
      <c r="CW29" s="69">
        <v>8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DO</v>
      </c>
    </row>
    <row r="30" spans="1:113">
      <c r="A30" t="str">
        <f t="shared" si="0"/>
        <v>01DO</v>
      </c>
      <c r="B30" s="67" t="s">
        <v>129</v>
      </c>
      <c r="C30" s="67" t="s">
        <v>182</v>
      </c>
      <c r="D30" s="67" t="s">
        <v>183</v>
      </c>
      <c r="E30" s="68">
        <v>44634</v>
      </c>
      <c r="F30" s="185" t="s">
        <v>823</v>
      </c>
      <c r="G30" s="67" t="s">
        <v>829</v>
      </c>
      <c r="H30" s="69">
        <v>1</v>
      </c>
      <c r="I30" s="69">
        <v>2</v>
      </c>
      <c r="J30" s="69">
        <v>410</v>
      </c>
      <c r="K30" s="69">
        <v>530</v>
      </c>
      <c r="L30" s="69">
        <v>528</v>
      </c>
      <c r="M30" s="69">
        <v>2</v>
      </c>
      <c r="N30" s="69">
        <v>0</v>
      </c>
      <c r="O30" s="69">
        <v>0</v>
      </c>
      <c r="P30" s="69">
        <v>120</v>
      </c>
      <c r="Q30" s="80">
        <v>0</v>
      </c>
      <c r="R30" s="80">
        <v>6357542</v>
      </c>
      <c r="S30" s="80">
        <v>50000</v>
      </c>
      <c r="T30" s="80">
        <v>6307542</v>
      </c>
      <c r="U30" s="80">
        <v>6484969</v>
      </c>
      <c r="V30" s="80">
        <v>6447894</v>
      </c>
      <c r="W30" s="80">
        <v>0</v>
      </c>
      <c r="X30" s="80">
        <v>0</v>
      </c>
      <c r="Y30" s="80">
        <v>0</v>
      </c>
      <c r="Z30" s="80">
        <v>6447894</v>
      </c>
      <c r="AA30" s="80">
        <v>6320466</v>
      </c>
      <c r="AB30" s="80">
        <v>0</v>
      </c>
      <c r="AC30" s="69">
        <v>127428</v>
      </c>
      <c r="AD30" s="69">
        <v>46</v>
      </c>
      <c r="AE30" s="69">
        <v>43</v>
      </c>
      <c r="AF30" s="80">
        <v>0</v>
      </c>
      <c r="AG30" s="80">
        <v>12925</v>
      </c>
      <c r="AH30" s="69">
        <v>0</v>
      </c>
      <c r="AI30" s="69">
        <v>0</v>
      </c>
      <c r="AJ30" s="80">
        <v>0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127428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43</v>
      </c>
      <c r="CB30" s="80">
        <v>0</v>
      </c>
      <c r="CC30" s="80">
        <v>140352</v>
      </c>
      <c r="CD30" s="69">
        <v>0</v>
      </c>
      <c r="CE30" s="69" t="s">
        <v>590</v>
      </c>
      <c r="CF30" s="69" t="s">
        <v>591</v>
      </c>
      <c r="CG30" s="69" t="s">
        <v>570</v>
      </c>
      <c r="CH30" s="69" t="s">
        <v>570</v>
      </c>
      <c r="CI30" s="69" t="s">
        <v>570</v>
      </c>
      <c r="CJ30" s="68" t="s">
        <v>570</v>
      </c>
      <c r="CK30" s="68">
        <v>45344</v>
      </c>
      <c r="CL30" s="185" t="s">
        <v>823</v>
      </c>
      <c r="CM30" s="67" t="s">
        <v>824</v>
      </c>
      <c r="CN30" s="67" t="s">
        <v>168</v>
      </c>
      <c r="CO30" s="68">
        <v>45226</v>
      </c>
      <c r="CP30" s="185" t="s">
        <v>828</v>
      </c>
      <c r="CQ30" s="67" t="s">
        <v>824</v>
      </c>
      <c r="CR30" s="67" t="s">
        <v>169</v>
      </c>
      <c r="CS30" s="69">
        <v>4194626.6100000003</v>
      </c>
      <c r="CT30" s="69" t="s">
        <v>592</v>
      </c>
      <c r="CU30" s="69" t="s">
        <v>593</v>
      </c>
      <c r="CV30" s="69">
        <v>0</v>
      </c>
      <c r="CW30" s="69">
        <v>31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DO</v>
      </c>
    </row>
    <row r="31" spans="1:113">
      <c r="A31" t="str">
        <f t="shared" si="0"/>
        <v>01DO</v>
      </c>
      <c r="B31" s="67" t="s">
        <v>129</v>
      </c>
      <c r="C31" s="67" t="s">
        <v>184</v>
      </c>
      <c r="D31" s="67" t="s">
        <v>185</v>
      </c>
      <c r="E31" s="68">
        <v>44819</v>
      </c>
      <c r="F31" s="185" t="s">
        <v>825</v>
      </c>
      <c r="G31" s="67" t="s">
        <v>827</v>
      </c>
      <c r="H31" s="69">
        <v>1</v>
      </c>
      <c r="I31" s="69">
        <v>3</v>
      </c>
      <c r="J31" s="69">
        <v>75</v>
      </c>
      <c r="K31" s="69">
        <v>75</v>
      </c>
      <c r="L31" s="69">
        <v>72</v>
      </c>
      <c r="M31" s="69">
        <v>3</v>
      </c>
      <c r="N31" s="69">
        <v>0</v>
      </c>
      <c r="O31" s="69">
        <v>0</v>
      </c>
      <c r="P31" s="69">
        <v>0</v>
      </c>
      <c r="Q31" s="80">
        <v>0</v>
      </c>
      <c r="R31" s="80">
        <v>289419</v>
      </c>
      <c r="S31" s="80">
        <v>14419</v>
      </c>
      <c r="T31" s="80">
        <v>275000</v>
      </c>
      <c r="U31" s="80">
        <v>311381</v>
      </c>
      <c r="V31" s="80">
        <v>315649</v>
      </c>
      <c r="W31" s="80">
        <v>0</v>
      </c>
      <c r="X31" s="80">
        <v>0</v>
      </c>
      <c r="Y31" s="80">
        <v>0</v>
      </c>
      <c r="Z31" s="80">
        <v>315649</v>
      </c>
      <c r="AA31" s="80">
        <v>315649</v>
      </c>
      <c r="AB31" s="80">
        <v>0</v>
      </c>
      <c r="AC31" s="69">
        <v>21962</v>
      </c>
      <c r="AD31" s="69">
        <v>0</v>
      </c>
      <c r="AE31" s="69">
        <v>0</v>
      </c>
      <c r="AF31" s="80">
        <v>0</v>
      </c>
      <c r="AG31" s="80">
        <v>6636</v>
      </c>
      <c r="AH31" s="69">
        <v>0</v>
      </c>
      <c r="AI31" s="69">
        <v>0</v>
      </c>
      <c r="AJ31" s="80">
        <v>0</v>
      </c>
      <c r="AK31" s="80">
        <v>21962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0</v>
      </c>
      <c r="CC31" s="80">
        <v>28598</v>
      </c>
      <c r="CD31" s="69">
        <v>0</v>
      </c>
      <c r="CE31" s="69" t="s">
        <v>594</v>
      </c>
      <c r="CF31" s="69" t="s">
        <v>595</v>
      </c>
      <c r="CG31" s="69" t="s">
        <v>570</v>
      </c>
      <c r="CH31" s="69" t="s">
        <v>570</v>
      </c>
      <c r="CI31" s="69" t="s">
        <v>570</v>
      </c>
      <c r="CJ31" s="68" t="s">
        <v>570</v>
      </c>
      <c r="CK31" s="68">
        <v>45147</v>
      </c>
      <c r="CL31" s="185" t="s">
        <v>825</v>
      </c>
      <c r="CM31" s="67" t="s">
        <v>824</v>
      </c>
      <c r="CN31" s="67" t="s">
        <v>168</v>
      </c>
      <c r="CO31" s="68">
        <v>45014</v>
      </c>
      <c r="CP31" s="185" t="s">
        <v>823</v>
      </c>
      <c r="CQ31" s="67" t="s">
        <v>827</v>
      </c>
      <c r="CR31" s="67" t="s">
        <v>226</v>
      </c>
      <c r="CS31" s="69">
        <v>331704.75</v>
      </c>
      <c r="CT31" s="69"/>
      <c r="CU31" s="69"/>
      <c r="CV31" s="69">
        <v>0</v>
      </c>
      <c r="CW31" s="69">
        <v>0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DO</v>
      </c>
    </row>
    <row r="32" spans="1:113">
      <c r="A32" t="str">
        <f t="shared" si="0"/>
        <v>01DO</v>
      </c>
      <c r="B32" s="67" t="s">
        <v>129</v>
      </c>
      <c r="C32" s="67" t="s">
        <v>186</v>
      </c>
      <c r="D32" s="67" t="s">
        <v>187</v>
      </c>
      <c r="E32" s="68">
        <v>44973</v>
      </c>
      <c r="F32" s="185" t="s">
        <v>823</v>
      </c>
      <c r="G32" s="67" t="s">
        <v>827</v>
      </c>
      <c r="H32" s="69">
        <v>1</v>
      </c>
      <c r="I32" s="69">
        <v>2</v>
      </c>
      <c r="J32" s="69">
        <v>150</v>
      </c>
      <c r="K32" s="69">
        <v>197</v>
      </c>
      <c r="L32" s="69">
        <v>183</v>
      </c>
      <c r="M32" s="69">
        <v>14</v>
      </c>
      <c r="N32" s="69">
        <v>0</v>
      </c>
      <c r="O32" s="69">
        <v>0</v>
      </c>
      <c r="P32" s="69">
        <v>47</v>
      </c>
      <c r="Q32" s="80">
        <v>0</v>
      </c>
      <c r="R32" s="80">
        <v>3191521</v>
      </c>
      <c r="S32" s="80">
        <v>50000</v>
      </c>
      <c r="T32" s="80">
        <v>3141521</v>
      </c>
      <c r="U32" s="80">
        <v>3202707</v>
      </c>
      <c r="V32" s="80">
        <v>3243015</v>
      </c>
      <c r="W32" s="80">
        <v>0</v>
      </c>
      <c r="X32" s="80">
        <v>0</v>
      </c>
      <c r="Y32" s="80">
        <v>0</v>
      </c>
      <c r="Z32" s="80">
        <v>3243015</v>
      </c>
      <c r="AA32" s="80">
        <v>3244009</v>
      </c>
      <c r="AB32" s="80">
        <v>12179</v>
      </c>
      <c r="AC32" s="69">
        <v>11186</v>
      </c>
      <c r="AD32" s="69">
        <v>34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14163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11186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0</v>
      </c>
      <c r="CB32" s="80">
        <v>0</v>
      </c>
      <c r="CC32" s="80">
        <v>25349</v>
      </c>
      <c r="CD32" s="69">
        <v>0</v>
      </c>
      <c r="CE32" s="69" t="s">
        <v>573</v>
      </c>
      <c r="CF32" s="69" t="s">
        <v>574</v>
      </c>
      <c r="CG32" s="69" t="s">
        <v>570</v>
      </c>
      <c r="CH32" s="69" t="s">
        <v>570</v>
      </c>
      <c r="CI32" s="69" t="s">
        <v>570</v>
      </c>
      <c r="CJ32" s="68" t="s">
        <v>570</v>
      </c>
      <c r="CK32" s="68">
        <v>45356</v>
      </c>
      <c r="CL32" s="185" t="s">
        <v>823</v>
      </c>
      <c r="CM32" s="67" t="s">
        <v>824</v>
      </c>
      <c r="CN32" s="67" t="s">
        <v>168</v>
      </c>
      <c r="CO32" s="68">
        <v>45282</v>
      </c>
      <c r="CP32" s="185" t="s">
        <v>828</v>
      </c>
      <c r="CQ32" s="67" t="s">
        <v>824</v>
      </c>
      <c r="CR32" s="67" t="s">
        <v>235</v>
      </c>
      <c r="CS32" s="69">
        <v>3232954.27</v>
      </c>
      <c r="CT32" s="69"/>
      <c r="CU32" s="69"/>
      <c r="CV32" s="69">
        <v>0</v>
      </c>
      <c r="CW32" s="69">
        <v>13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DO</v>
      </c>
    </row>
    <row r="33" spans="1:111">
      <c r="A33" t="str">
        <f t="shared" si="0"/>
        <v>01DO</v>
      </c>
      <c r="B33" s="67" t="s">
        <v>129</v>
      </c>
      <c r="C33" s="67" t="s">
        <v>188</v>
      </c>
      <c r="D33" s="67" t="s">
        <v>189</v>
      </c>
      <c r="E33" s="68">
        <v>44868</v>
      </c>
      <c r="F33" s="185" t="s">
        <v>828</v>
      </c>
      <c r="G33" s="67" t="s">
        <v>827</v>
      </c>
      <c r="H33" s="69">
        <v>1</v>
      </c>
      <c r="I33" s="69">
        <v>2</v>
      </c>
      <c r="J33" s="69">
        <v>185</v>
      </c>
      <c r="K33" s="69">
        <v>216</v>
      </c>
      <c r="L33" s="69">
        <v>212</v>
      </c>
      <c r="M33" s="69">
        <v>4</v>
      </c>
      <c r="N33" s="69">
        <v>0</v>
      </c>
      <c r="O33" s="69">
        <v>0</v>
      </c>
      <c r="P33" s="69">
        <v>31</v>
      </c>
      <c r="Q33" s="80">
        <v>0</v>
      </c>
      <c r="R33" s="80">
        <v>3919123</v>
      </c>
      <c r="S33" s="80">
        <v>50000</v>
      </c>
      <c r="T33" s="80">
        <v>3869123</v>
      </c>
      <c r="U33" s="80">
        <v>3942427</v>
      </c>
      <c r="V33" s="80">
        <v>4025522</v>
      </c>
      <c r="W33" s="80">
        <v>0</v>
      </c>
      <c r="X33" s="80">
        <v>0</v>
      </c>
      <c r="Y33" s="80">
        <v>0</v>
      </c>
      <c r="Z33" s="80">
        <v>4025522</v>
      </c>
      <c r="AA33" s="80">
        <v>3972960</v>
      </c>
      <c r="AB33" s="80">
        <v>-46071</v>
      </c>
      <c r="AC33" s="69">
        <v>23303</v>
      </c>
      <c r="AD33" s="69">
        <v>22</v>
      </c>
      <c r="AE33" s="69">
        <v>0</v>
      </c>
      <c r="AF33" s="80">
        <v>0</v>
      </c>
      <c r="AG33" s="80">
        <v>46573</v>
      </c>
      <c r="AH33" s="69">
        <v>0</v>
      </c>
      <c r="AI33" s="69">
        <v>0</v>
      </c>
      <c r="AJ33" s="80">
        <v>0</v>
      </c>
      <c r="AK33" s="80">
        <v>16812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6491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0</v>
      </c>
      <c r="CC33" s="80">
        <v>69876</v>
      </c>
      <c r="CD33" s="69">
        <v>0</v>
      </c>
      <c r="CE33" s="69" t="s">
        <v>577</v>
      </c>
      <c r="CF33" s="69" t="s">
        <v>578</v>
      </c>
      <c r="CG33" s="69" t="s">
        <v>570</v>
      </c>
      <c r="CH33" s="69" t="s">
        <v>570</v>
      </c>
      <c r="CI33" s="69" t="s">
        <v>570</v>
      </c>
      <c r="CJ33" s="68" t="s">
        <v>570</v>
      </c>
      <c r="CK33" s="68">
        <v>45327</v>
      </c>
      <c r="CL33" s="185" t="s">
        <v>823</v>
      </c>
      <c r="CM33" s="67" t="s">
        <v>824</v>
      </c>
      <c r="CN33" s="67" t="s">
        <v>168</v>
      </c>
      <c r="CO33" s="68">
        <v>45225</v>
      </c>
      <c r="CP33" s="185" t="s">
        <v>828</v>
      </c>
      <c r="CQ33" s="67" t="s">
        <v>824</v>
      </c>
      <c r="CR33" s="67" t="s">
        <v>226</v>
      </c>
      <c r="CS33" s="69">
        <v>4631315.91</v>
      </c>
      <c r="CT33" s="69"/>
      <c r="CU33" s="69"/>
      <c r="CV33" s="69">
        <v>0</v>
      </c>
      <c r="CW33" s="69">
        <v>9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DO</v>
      </c>
    </row>
    <row r="34" spans="1:111">
      <c r="A34" t="str">
        <f t="shared" si="0"/>
        <v>02CO</v>
      </c>
      <c r="B34" s="67" t="s">
        <v>0</v>
      </c>
      <c r="C34" s="67" t="s">
        <v>231</v>
      </c>
      <c r="D34" s="67" t="s">
        <v>232</v>
      </c>
      <c r="E34" s="68">
        <v>43243</v>
      </c>
      <c r="F34" s="185" t="s">
        <v>821</v>
      </c>
      <c r="G34" s="67" t="s">
        <v>832</v>
      </c>
      <c r="H34" s="69">
        <v>1</v>
      </c>
      <c r="I34" s="69">
        <v>2</v>
      </c>
      <c r="J34" s="69">
        <v>550</v>
      </c>
      <c r="K34" s="69">
        <v>719</v>
      </c>
      <c r="L34" s="69">
        <v>968</v>
      </c>
      <c r="M34" s="69">
        <v>-249</v>
      </c>
      <c r="N34" s="69">
        <v>249</v>
      </c>
      <c r="O34" s="69">
        <v>0</v>
      </c>
      <c r="P34" s="69">
        <v>169</v>
      </c>
      <c r="Q34" s="80">
        <v>0</v>
      </c>
      <c r="R34" s="80">
        <v>11717625</v>
      </c>
      <c r="S34" s="80">
        <v>120</v>
      </c>
      <c r="T34" s="80">
        <v>11717505</v>
      </c>
      <c r="U34" s="80">
        <v>11666748</v>
      </c>
      <c r="V34" s="80">
        <v>11573612</v>
      </c>
      <c r="W34" s="80">
        <v>-1206768</v>
      </c>
      <c r="X34" s="80">
        <v>0</v>
      </c>
      <c r="Y34" s="80">
        <v>-1206768</v>
      </c>
      <c r="Z34" s="80">
        <v>10366844</v>
      </c>
      <c r="AA34" s="80">
        <v>10334162</v>
      </c>
      <c r="AB34" s="80">
        <v>-32682</v>
      </c>
      <c r="AC34" s="69">
        <v>-50877</v>
      </c>
      <c r="AD34" s="69">
        <v>123</v>
      </c>
      <c r="AE34" s="69">
        <v>0</v>
      </c>
      <c r="AF34" s="80">
        <v>0</v>
      </c>
      <c r="AG34" s="80">
        <v>18000</v>
      </c>
      <c r="AH34" s="69">
        <v>0</v>
      </c>
      <c r="AI34" s="69">
        <v>0</v>
      </c>
      <c r="AJ34" s="80">
        <v>0</v>
      </c>
      <c r="AK34" s="80">
        <v>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0</v>
      </c>
      <c r="CC34" s="80">
        <v>-50877</v>
      </c>
      <c r="CD34" s="69">
        <v>0</v>
      </c>
      <c r="CE34" s="69" t="s">
        <v>626</v>
      </c>
      <c r="CF34" s="69" t="s">
        <v>627</v>
      </c>
      <c r="CG34" s="69" t="s">
        <v>570</v>
      </c>
      <c r="CH34" s="69" t="s">
        <v>570</v>
      </c>
      <c r="CI34" s="69" t="s">
        <v>570</v>
      </c>
      <c r="CJ34" s="68" t="s">
        <v>570</v>
      </c>
      <c r="CK34" s="68">
        <v>45154</v>
      </c>
      <c r="CL34" s="185" t="s">
        <v>825</v>
      </c>
      <c r="CM34" s="67" t="s">
        <v>824</v>
      </c>
      <c r="CN34" s="67" t="s">
        <v>168</v>
      </c>
      <c r="CO34" s="68">
        <v>44319</v>
      </c>
      <c r="CP34" s="185" t="s">
        <v>821</v>
      </c>
      <c r="CQ34" s="67" t="s">
        <v>822</v>
      </c>
      <c r="CR34" s="67" t="s">
        <v>833</v>
      </c>
      <c r="CS34" s="69">
        <v>12539660.43</v>
      </c>
      <c r="CT34" s="69"/>
      <c r="CU34" s="69"/>
      <c r="CV34" s="69">
        <v>0</v>
      </c>
      <c r="CW34" s="69">
        <v>46</v>
      </c>
      <c r="CX34" s="69">
        <v>0</v>
      </c>
      <c r="CY34" s="69">
        <v>0</v>
      </c>
      <c r="CZ34" s="69">
        <v>-68877</v>
      </c>
      <c r="DA34" s="69">
        <v>0</v>
      </c>
      <c r="DG34" t="str">
        <f t="shared" si="1"/>
        <v>CO</v>
      </c>
    </row>
    <row r="35" spans="1:111">
      <c r="A35" t="str">
        <f t="shared" si="0"/>
        <v>02CO</v>
      </c>
      <c r="B35" s="67" t="s">
        <v>0</v>
      </c>
      <c r="C35" s="67" t="s">
        <v>233</v>
      </c>
      <c r="D35" s="67" t="s">
        <v>234</v>
      </c>
      <c r="E35" s="68">
        <v>43439</v>
      </c>
      <c r="F35" s="185" t="s">
        <v>828</v>
      </c>
      <c r="G35" s="67" t="s">
        <v>834</v>
      </c>
      <c r="H35" s="69">
        <v>1</v>
      </c>
      <c r="I35" s="69">
        <v>5</v>
      </c>
      <c r="J35" s="69">
        <v>300</v>
      </c>
      <c r="K35" s="69">
        <v>737</v>
      </c>
      <c r="L35" s="69">
        <v>737</v>
      </c>
      <c r="M35" s="69">
        <v>0</v>
      </c>
      <c r="N35" s="69">
        <v>0</v>
      </c>
      <c r="O35" s="69">
        <v>0</v>
      </c>
      <c r="P35" s="69">
        <v>181</v>
      </c>
      <c r="Q35" s="80">
        <v>256</v>
      </c>
      <c r="R35" s="80">
        <v>7294444</v>
      </c>
      <c r="S35" s="80">
        <v>68754</v>
      </c>
      <c r="T35" s="80">
        <v>7225690</v>
      </c>
      <c r="U35" s="80">
        <v>7636147</v>
      </c>
      <c r="V35" s="80">
        <v>7798283</v>
      </c>
      <c r="W35" s="80">
        <v>0</v>
      </c>
      <c r="X35" s="80">
        <v>0</v>
      </c>
      <c r="Y35" s="80">
        <v>0</v>
      </c>
      <c r="Z35" s="80">
        <v>7798283</v>
      </c>
      <c r="AA35" s="80">
        <v>7754246</v>
      </c>
      <c r="AB35" s="80">
        <v>-44037</v>
      </c>
      <c r="AC35" s="69">
        <v>341703</v>
      </c>
      <c r="AD35" s="69">
        <v>85</v>
      </c>
      <c r="AE35" s="69">
        <v>0</v>
      </c>
      <c r="AF35" s="80">
        <v>27</v>
      </c>
      <c r="AG35" s="80">
        <v>92502</v>
      </c>
      <c r="AH35" s="69">
        <v>0</v>
      </c>
      <c r="AI35" s="69">
        <v>0</v>
      </c>
      <c r="AJ35" s="80">
        <v>229</v>
      </c>
      <c r="AK35" s="80">
        <v>220039</v>
      </c>
      <c r="AL35" s="69">
        <v>17548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4989</v>
      </c>
      <c r="BB35" s="69">
        <v>0</v>
      </c>
      <c r="BC35" s="69">
        <v>0</v>
      </c>
      <c r="BD35" s="80">
        <v>0</v>
      </c>
      <c r="BE35" s="80">
        <v>6525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6050</v>
      </c>
      <c r="BV35" s="69">
        <v>6050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256</v>
      </c>
      <c r="CC35" s="80">
        <v>330105</v>
      </c>
      <c r="CD35" s="69">
        <v>23598</v>
      </c>
      <c r="CE35" s="69" t="s">
        <v>628</v>
      </c>
      <c r="CF35" s="69" t="s">
        <v>629</v>
      </c>
      <c r="CG35" s="69" t="s">
        <v>570</v>
      </c>
      <c r="CH35" s="69" t="s">
        <v>570</v>
      </c>
      <c r="CI35" s="69" t="s">
        <v>570</v>
      </c>
      <c r="CJ35" s="68" t="s">
        <v>570</v>
      </c>
      <c r="CK35" s="68">
        <v>45156</v>
      </c>
      <c r="CL35" s="185" t="s">
        <v>825</v>
      </c>
      <c r="CM35" s="67" t="s">
        <v>824</v>
      </c>
      <c r="CN35" s="67" t="s">
        <v>168</v>
      </c>
      <c r="CO35" s="68">
        <v>44364</v>
      </c>
      <c r="CP35" s="185" t="s">
        <v>821</v>
      </c>
      <c r="CQ35" s="67" t="s">
        <v>822</v>
      </c>
      <c r="CR35" s="67" t="s">
        <v>835</v>
      </c>
      <c r="CS35" s="69">
        <v>7079691.7800000003</v>
      </c>
      <c r="CT35" s="69"/>
      <c r="CU35" s="69"/>
      <c r="CV35" s="69">
        <v>244</v>
      </c>
      <c r="CW35" s="69">
        <v>96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CO</v>
      </c>
    </row>
    <row r="36" spans="1:111">
      <c r="A36" t="str">
        <f t="shared" si="0"/>
        <v>02CO</v>
      </c>
      <c r="B36" s="67" t="s">
        <v>0</v>
      </c>
      <c r="C36" s="67" t="s">
        <v>236</v>
      </c>
      <c r="D36" s="67" t="s">
        <v>237</v>
      </c>
      <c r="E36" s="68">
        <v>43733</v>
      </c>
      <c r="F36" s="185" t="s">
        <v>825</v>
      </c>
      <c r="G36" s="67" t="s">
        <v>826</v>
      </c>
      <c r="H36" s="69">
        <v>3</v>
      </c>
      <c r="I36" s="69">
        <v>10</v>
      </c>
      <c r="J36" s="69">
        <v>600</v>
      </c>
      <c r="K36" s="69">
        <v>1149</v>
      </c>
      <c r="L36" s="69">
        <v>1149</v>
      </c>
      <c r="M36" s="69">
        <v>0</v>
      </c>
      <c r="N36" s="69">
        <v>0</v>
      </c>
      <c r="O36" s="69">
        <v>0</v>
      </c>
      <c r="P36" s="69">
        <v>265</v>
      </c>
      <c r="Q36" s="80">
        <v>284</v>
      </c>
      <c r="R36" s="80">
        <v>11950705</v>
      </c>
      <c r="S36" s="80">
        <v>126323</v>
      </c>
      <c r="T36" s="80">
        <v>11824382</v>
      </c>
      <c r="U36" s="80">
        <v>12606239</v>
      </c>
      <c r="V36" s="80">
        <v>12535468</v>
      </c>
      <c r="W36" s="80">
        <v>0</v>
      </c>
      <c r="X36" s="80">
        <v>0</v>
      </c>
      <c r="Y36" s="80">
        <v>0</v>
      </c>
      <c r="Z36" s="80">
        <v>12535468</v>
      </c>
      <c r="AA36" s="80">
        <v>12707911</v>
      </c>
      <c r="AB36" s="80">
        <v>309266</v>
      </c>
      <c r="AC36" s="69">
        <v>655533</v>
      </c>
      <c r="AD36" s="69">
        <v>237</v>
      </c>
      <c r="AE36" s="69">
        <v>0</v>
      </c>
      <c r="AF36" s="80">
        <v>39</v>
      </c>
      <c r="AG36" s="80">
        <v>488108</v>
      </c>
      <c r="AH36" s="69">
        <v>0</v>
      </c>
      <c r="AI36" s="69">
        <v>0</v>
      </c>
      <c r="AJ36" s="80">
        <v>59</v>
      </c>
      <c r="AK36" s="80">
        <v>227908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5974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80</v>
      </c>
      <c r="BM36" s="80">
        <v>4468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27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205</v>
      </c>
      <c r="CC36" s="80">
        <v>726457</v>
      </c>
      <c r="CD36" s="69">
        <v>0</v>
      </c>
      <c r="CE36" s="69" t="s">
        <v>630</v>
      </c>
      <c r="CF36" s="69" t="s">
        <v>631</v>
      </c>
      <c r="CG36" s="69" t="s">
        <v>570</v>
      </c>
      <c r="CH36" s="69" t="s">
        <v>570</v>
      </c>
      <c r="CI36" s="69" t="s">
        <v>570</v>
      </c>
      <c r="CJ36" s="68" t="s">
        <v>570</v>
      </c>
      <c r="CK36" s="68">
        <v>45197</v>
      </c>
      <c r="CL36" s="185" t="s">
        <v>825</v>
      </c>
      <c r="CM36" s="67" t="s">
        <v>824</v>
      </c>
      <c r="CN36" s="67" t="s">
        <v>168</v>
      </c>
      <c r="CO36" s="68">
        <v>44984</v>
      </c>
      <c r="CP36" s="185" t="s">
        <v>823</v>
      </c>
      <c r="CQ36" s="67" t="s">
        <v>827</v>
      </c>
      <c r="CR36" s="67" t="s">
        <v>465</v>
      </c>
      <c r="CS36" s="69">
        <v>11844644.470000001</v>
      </c>
      <c r="CT36" s="69"/>
      <c r="CU36" s="69"/>
      <c r="CV36" s="69">
        <v>166</v>
      </c>
      <c r="CW36" s="69">
        <v>108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0"/>
        <v>02CO</v>
      </c>
      <c r="B37" s="67" t="s">
        <v>0</v>
      </c>
      <c r="C37" s="67" t="s">
        <v>238</v>
      </c>
      <c r="D37" s="67" t="s">
        <v>239</v>
      </c>
      <c r="E37" s="68">
        <v>43971</v>
      </c>
      <c r="F37" s="185" t="s">
        <v>821</v>
      </c>
      <c r="G37" s="67" t="s">
        <v>826</v>
      </c>
      <c r="H37" s="69">
        <v>1</v>
      </c>
      <c r="I37" s="69">
        <v>1</v>
      </c>
      <c r="J37" s="69">
        <v>400</v>
      </c>
      <c r="K37" s="69">
        <v>665</v>
      </c>
      <c r="L37" s="69">
        <v>665</v>
      </c>
      <c r="M37" s="69">
        <v>0</v>
      </c>
      <c r="N37" s="69">
        <v>0</v>
      </c>
      <c r="O37" s="69">
        <v>0</v>
      </c>
      <c r="P37" s="69">
        <v>265</v>
      </c>
      <c r="Q37" s="80">
        <v>0</v>
      </c>
      <c r="R37" s="80">
        <v>8709827</v>
      </c>
      <c r="S37" s="80">
        <v>101684</v>
      </c>
      <c r="T37" s="80">
        <v>8608142</v>
      </c>
      <c r="U37" s="80">
        <v>8796925</v>
      </c>
      <c r="V37" s="80">
        <v>9184283</v>
      </c>
      <c r="W37" s="80">
        <v>0</v>
      </c>
      <c r="X37" s="80">
        <v>0</v>
      </c>
      <c r="Y37" s="80">
        <v>0</v>
      </c>
      <c r="Z37" s="80">
        <v>9184283</v>
      </c>
      <c r="AA37" s="80">
        <v>9416582</v>
      </c>
      <c r="AB37" s="80">
        <v>329791</v>
      </c>
      <c r="AC37" s="69">
        <v>87098</v>
      </c>
      <c r="AD37" s="69">
        <v>104</v>
      </c>
      <c r="AE37" s="69">
        <v>20</v>
      </c>
      <c r="AF37" s="80">
        <v>0</v>
      </c>
      <c r="AG37" s="80">
        <v>34375</v>
      </c>
      <c r="AH37" s="69">
        <v>0</v>
      </c>
      <c r="AI37" s="69">
        <v>0</v>
      </c>
      <c r="AJ37" s="80">
        <v>0</v>
      </c>
      <c r="AK37" s="80">
        <v>29391</v>
      </c>
      <c r="AL37" s="69">
        <v>13548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0</v>
      </c>
      <c r="BB37" s="69">
        <v>0</v>
      </c>
      <c r="BC37" s="69">
        <v>0</v>
      </c>
      <c r="BD37" s="80">
        <v>0</v>
      </c>
      <c r="BE37" s="80">
        <v>89615</v>
      </c>
      <c r="BF37" s="69">
        <v>67137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3173</v>
      </c>
      <c r="BN37" s="69">
        <v>872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89</v>
      </c>
      <c r="BX37" s="80">
        <v>0</v>
      </c>
      <c r="BY37" s="80">
        <v>0</v>
      </c>
      <c r="BZ37" s="69">
        <v>0</v>
      </c>
      <c r="CA37" s="69">
        <v>109</v>
      </c>
      <c r="CB37" s="80">
        <v>0</v>
      </c>
      <c r="CC37" s="80">
        <v>156554</v>
      </c>
      <c r="CD37" s="69">
        <v>81556</v>
      </c>
      <c r="CE37" s="69" t="s">
        <v>632</v>
      </c>
      <c r="CF37" s="69" t="s">
        <v>633</v>
      </c>
      <c r="CG37" s="69" t="s">
        <v>570</v>
      </c>
      <c r="CH37" s="69" t="s">
        <v>570</v>
      </c>
      <c r="CI37" s="69" t="s">
        <v>570</v>
      </c>
      <c r="CJ37" s="68" t="s">
        <v>570</v>
      </c>
      <c r="CK37" s="68">
        <v>45247</v>
      </c>
      <c r="CL37" s="185" t="s">
        <v>828</v>
      </c>
      <c r="CM37" s="67" t="s">
        <v>824</v>
      </c>
      <c r="CN37" s="67" t="s">
        <v>168</v>
      </c>
      <c r="CO37" s="68">
        <v>44787</v>
      </c>
      <c r="CP37" s="185" t="s">
        <v>825</v>
      </c>
      <c r="CQ37" s="67" t="s">
        <v>827</v>
      </c>
      <c r="CR37" s="67" t="s">
        <v>465</v>
      </c>
      <c r="CS37" s="69">
        <v>10240284.6</v>
      </c>
      <c r="CT37" s="69"/>
      <c r="CU37" s="69"/>
      <c r="CV37" s="69">
        <v>0</v>
      </c>
      <c r="CW37" s="69">
        <v>52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0"/>
        <v>02CO</v>
      </c>
      <c r="B38" s="67" t="s">
        <v>0</v>
      </c>
      <c r="C38" s="67" t="s">
        <v>466</v>
      </c>
      <c r="D38" s="67" t="s">
        <v>467</v>
      </c>
      <c r="E38" s="68">
        <v>43887</v>
      </c>
      <c r="F38" s="185" t="s">
        <v>823</v>
      </c>
      <c r="G38" s="67" t="s">
        <v>826</v>
      </c>
      <c r="H38" s="69">
        <v>1</v>
      </c>
      <c r="I38" s="69">
        <v>0</v>
      </c>
      <c r="J38" s="69">
        <v>280</v>
      </c>
      <c r="K38" s="69">
        <v>461</v>
      </c>
      <c r="L38" s="69">
        <v>461</v>
      </c>
      <c r="M38" s="69">
        <v>0</v>
      </c>
      <c r="N38" s="69">
        <v>0</v>
      </c>
      <c r="O38" s="69">
        <v>0</v>
      </c>
      <c r="P38" s="69">
        <v>116</v>
      </c>
      <c r="Q38" s="80">
        <v>65</v>
      </c>
      <c r="R38" s="80">
        <v>6913040</v>
      </c>
      <c r="S38" s="80">
        <v>75958</v>
      </c>
      <c r="T38" s="80">
        <v>6837082</v>
      </c>
      <c r="U38" s="80">
        <v>6913040</v>
      </c>
      <c r="V38" s="80">
        <v>6429139</v>
      </c>
      <c r="W38" s="80">
        <v>0</v>
      </c>
      <c r="X38" s="80">
        <v>0</v>
      </c>
      <c r="Y38" s="80">
        <v>0</v>
      </c>
      <c r="Z38" s="80">
        <v>6429139</v>
      </c>
      <c r="AA38" s="80">
        <v>6454714</v>
      </c>
      <c r="AB38" s="80">
        <v>25575</v>
      </c>
      <c r="AC38" s="69">
        <v>0</v>
      </c>
      <c r="AD38" s="69">
        <v>81</v>
      </c>
      <c r="AE38" s="69">
        <v>0</v>
      </c>
      <c r="AF38" s="80">
        <v>0</v>
      </c>
      <c r="AG38" s="80">
        <v>2836</v>
      </c>
      <c r="AH38" s="69">
        <v>0</v>
      </c>
      <c r="AI38" s="69">
        <v>0</v>
      </c>
      <c r="AJ38" s="80">
        <v>1</v>
      </c>
      <c r="AK38" s="80">
        <v>16654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64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65</v>
      </c>
      <c r="CC38" s="80">
        <v>19491</v>
      </c>
      <c r="CD38" s="69">
        <v>0</v>
      </c>
      <c r="CE38" s="69" t="s">
        <v>626</v>
      </c>
      <c r="CF38" s="69" t="s">
        <v>627</v>
      </c>
      <c r="CG38" s="69" t="s">
        <v>570</v>
      </c>
      <c r="CH38" s="69" t="s">
        <v>570</v>
      </c>
      <c r="CI38" s="69" t="s">
        <v>570</v>
      </c>
      <c r="CJ38" s="68" t="s">
        <v>570</v>
      </c>
      <c r="CK38" s="68">
        <v>45296</v>
      </c>
      <c r="CL38" s="185" t="s">
        <v>823</v>
      </c>
      <c r="CM38" s="67" t="s">
        <v>824</v>
      </c>
      <c r="CN38" s="67" t="s">
        <v>168</v>
      </c>
      <c r="CO38" s="68">
        <v>44424</v>
      </c>
      <c r="CP38" s="185" t="s">
        <v>825</v>
      </c>
      <c r="CQ38" s="67" t="s">
        <v>829</v>
      </c>
      <c r="CR38" s="67" t="s">
        <v>835</v>
      </c>
      <c r="CS38" s="69">
        <v>7673392.0499999998</v>
      </c>
      <c r="CT38" s="69"/>
      <c r="CU38" s="69"/>
      <c r="CV38" s="69">
        <v>65</v>
      </c>
      <c r="CW38" s="69">
        <v>35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0"/>
        <v>02CO</v>
      </c>
      <c r="B39" s="67" t="s">
        <v>0</v>
      </c>
      <c r="C39" s="67" t="s">
        <v>240</v>
      </c>
      <c r="D39" s="67" t="s">
        <v>241</v>
      </c>
      <c r="E39" s="68">
        <v>44041</v>
      </c>
      <c r="F39" s="185" t="s">
        <v>825</v>
      </c>
      <c r="G39" s="67" t="s">
        <v>822</v>
      </c>
      <c r="H39" s="69">
        <v>1</v>
      </c>
      <c r="I39" s="69">
        <v>2</v>
      </c>
      <c r="J39" s="69">
        <v>250</v>
      </c>
      <c r="K39" s="69">
        <v>376</v>
      </c>
      <c r="L39" s="69">
        <v>373</v>
      </c>
      <c r="M39" s="69">
        <v>3</v>
      </c>
      <c r="N39" s="69">
        <v>0</v>
      </c>
      <c r="O39" s="69">
        <v>0</v>
      </c>
      <c r="P39" s="69">
        <v>81</v>
      </c>
      <c r="Q39" s="80">
        <v>45</v>
      </c>
      <c r="R39" s="80">
        <v>13904803</v>
      </c>
      <c r="S39" s="80">
        <v>145464</v>
      </c>
      <c r="T39" s="80">
        <v>13759339</v>
      </c>
      <c r="U39" s="80">
        <v>14427901</v>
      </c>
      <c r="V39" s="80">
        <v>14501738</v>
      </c>
      <c r="W39" s="80">
        <v>0</v>
      </c>
      <c r="X39" s="80">
        <v>0</v>
      </c>
      <c r="Y39" s="80">
        <v>0</v>
      </c>
      <c r="Z39" s="80">
        <v>14501738</v>
      </c>
      <c r="AA39" s="80">
        <v>14430355</v>
      </c>
      <c r="AB39" s="80">
        <v>-71383</v>
      </c>
      <c r="AC39" s="69">
        <v>523099</v>
      </c>
      <c r="AD39" s="69">
        <v>59</v>
      </c>
      <c r="AE39" s="69">
        <v>0</v>
      </c>
      <c r="AF39" s="80">
        <v>45</v>
      </c>
      <c r="AG39" s="80">
        <v>523099</v>
      </c>
      <c r="AH39" s="69">
        <v>0</v>
      </c>
      <c r="AI39" s="69">
        <v>0</v>
      </c>
      <c r="AJ39" s="80">
        <v>0</v>
      </c>
      <c r="AK39" s="80">
        <v>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0</v>
      </c>
      <c r="CB39" s="80">
        <v>45</v>
      </c>
      <c r="CC39" s="80">
        <v>523099</v>
      </c>
      <c r="CD39" s="69">
        <v>0</v>
      </c>
      <c r="CE39" s="69" t="s">
        <v>626</v>
      </c>
      <c r="CF39" s="69" t="s">
        <v>627</v>
      </c>
      <c r="CG39" s="69" t="s">
        <v>570</v>
      </c>
      <c r="CH39" s="69" t="s">
        <v>570</v>
      </c>
      <c r="CI39" s="69" t="s">
        <v>570</v>
      </c>
      <c r="CJ39" s="68" t="s">
        <v>570</v>
      </c>
      <c r="CK39" s="68">
        <v>45246</v>
      </c>
      <c r="CL39" s="185" t="s">
        <v>828</v>
      </c>
      <c r="CM39" s="67" t="s">
        <v>824</v>
      </c>
      <c r="CN39" s="67" t="s">
        <v>168</v>
      </c>
      <c r="CO39" s="68">
        <v>44454</v>
      </c>
      <c r="CP39" s="185" t="s">
        <v>825</v>
      </c>
      <c r="CQ39" s="67" t="s">
        <v>829</v>
      </c>
      <c r="CR39" s="67" t="s">
        <v>833</v>
      </c>
      <c r="CS39" s="69">
        <v>14722615.57</v>
      </c>
      <c r="CT39" s="69"/>
      <c r="CU39" s="69"/>
      <c r="CV39" s="69">
        <v>15</v>
      </c>
      <c r="CW39" s="69">
        <v>22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0"/>
        <v>02CO</v>
      </c>
      <c r="B40" s="67" t="s">
        <v>0</v>
      </c>
      <c r="C40" s="67" t="s">
        <v>468</v>
      </c>
      <c r="D40" s="67" t="s">
        <v>469</v>
      </c>
      <c r="E40" s="68">
        <v>44153</v>
      </c>
      <c r="F40" s="185" t="s">
        <v>828</v>
      </c>
      <c r="G40" s="67" t="s">
        <v>822</v>
      </c>
      <c r="H40" s="69">
        <v>1</v>
      </c>
      <c r="I40" s="69">
        <v>0</v>
      </c>
      <c r="J40" s="69">
        <v>240</v>
      </c>
      <c r="K40" s="69">
        <v>516</v>
      </c>
      <c r="L40" s="69">
        <v>513</v>
      </c>
      <c r="M40" s="69">
        <v>3</v>
      </c>
      <c r="N40" s="69">
        <v>0</v>
      </c>
      <c r="O40" s="69">
        <v>0</v>
      </c>
      <c r="P40" s="69">
        <v>220</v>
      </c>
      <c r="Q40" s="80">
        <v>56</v>
      </c>
      <c r="R40" s="80">
        <v>7945667</v>
      </c>
      <c r="S40" s="80">
        <v>68632</v>
      </c>
      <c r="T40" s="80">
        <v>7877035</v>
      </c>
      <c r="U40" s="80">
        <v>7945667</v>
      </c>
      <c r="V40" s="80">
        <v>8114839</v>
      </c>
      <c r="W40" s="80">
        <v>0</v>
      </c>
      <c r="X40" s="80">
        <v>0</v>
      </c>
      <c r="Y40" s="80">
        <v>0</v>
      </c>
      <c r="Z40" s="80">
        <v>8114839</v>
      </c>
      <c r="AA40" s="80">
        <v>8571019</v>
      </c>
      <c r="AB40" s="80">
        <v>459557</v>
      </c>
      <c r="AC40" s="69">
        <v>0</v>
      </c>
      <c r="AD40" s="69">
        <v>196</v>
      </c>
      <c r="AE40" s="69">
        <v>0</v>
      </c>
      <c r="AF40" s="80">
        <v>0</v>
      </c>
      <c r="AG40" s="80">
        <v>0</v>
      </c>
      <c r="AH40" s="69">
        <v>0</v>
      </c>
      <c r="AI40" s="69">
        <v>0</v>
      </c>
      <c r="AJ40" s="80">
        <v>3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53</v>
      </c>
      <c r="BY40" s="80">
        <v>0</v>
      </c>
      <c r="BZ40" s="69">
        <v>0</v>
      </c>
      <c r="CA40" s="69">
        <v>0</v>
      </c>
      <c r="CB40" s="80">
        <v>56</v>
      </c>
      <c r="CC40" s="80">
        <v>0</v>
      </c>
      <c r="CD40" s="69">
        <v>0</v>
      </c>
      <c r="CE40" s="69" t="s">
        <v>626</v>
      </c>
      <c r="CF40" s="69" t="s">
        <v>627</v>
      </c>
      <c r="CG40" s="69" t="s">
        <v>570</v>
      </c>
      <c r="CH40" s="69" t="s">
        <v>570</v>
      </c>
      <c r="CI40" s="69" t="s">
        <v>570</v>
      </c>
      <c r="CJ40" s="68" t="s">
        <v>570</v>
      </c>
      <c r="CK40" s="68">
        <v>45246</v>
      </c>
      <c r="CL40" s="185" t="s">
        <v>828</v>
      </c>
      <c r="CM40" s="67" t="s">
        <v>824</v>
      </c>
      <c r="CN40" s="67" t="s">
        <v>168</v>
      </c>
      <c r="CO40" s="68">
        <v>44749</v>
      </c>
      <c r="CP40" s="185" t="s">
        <v>825</v>
      </c>
      <c r="CQ40" s="67" t="s">
        <v>827</v>
      </c>
      <c r="CR40" s="67" t="s">
        <v>833</v>
      </c>
      <c r="CS40" s="69">
        <v>6919711.5599999996</v>
      </c>
      <c r="CT40" s="69"/>
      <c r="CU40" s="69"/>
      <c r="CV40" s="69">
        <v>56</v>
      </c>
      <c r="CW40" s="69">
        <v>24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0"/>
        <v>02CO</v>
      </c>
      <c r="B41" s="67" t="s">
        <v>0</v>
      </c>
      <c r="C41" s="67" t="s">
        <v>242</v>
      </c>
      <c r="D41" s="67" t="s">
        <v>243</v>
      </c>
      <c r="E41" s="68">
        <v>44286</v>
      </c>
      <c r="F41" s="185" t="s">
        <v>823</v>
      </c>
      <c r="G41" s="67" t="s">
        <v>822</v>
      </c>
      <c r="H41" s="69">
        <v>2</v>
      </c>
      <c r="I41" s="69">
        <v>2</v>
      </c>
      <c r="J41" s="69">
        <v>200</v>
      </c>
      <c r="K41" s="69">
        <v>703</v>
      </c>
      <c r="L41" s="69">
        <v>703</v>
      </c>
      <c r="M41" s="69">
        <v>0</v>
      </c>
      <c r="N41" s="69">
        <v>0</v>
      </c>
      <c r="O41" s="69">
        <v>0</v>
      </c>
      <c r="P41" s="69">
        <v>67</v>
      </c>
      <c r="Q41" s="80">
        <v>436</v>
      </c>
      <c r="R41" s="80">
        <v>1882079</v>
      </c>
      <c r="S41" s="80">
        <v>50000</v>
      </c>
      <c r="T41" s="80">
        <v>1832079</v>
      </c>
      <c r="U41" s="80">
        <v>1993425</v>
      </c>
      <c r="V41" s="80">
        <v>1914819</v>
      </c>
      <c r="W41" s="80">
        <v>0</v>
      </c>
      <c r="X41" s="80">
        <v>0</v>
      </c>
      <c r="Y41" s="80">
        <v>0</v>
      </c>
      <c r="Z41" s="80">
        <v>1914819</v>
      </c>
      <c r="AA41" s="80">
        <v>1920086</v>
      </c>
      <c r="AB41" s="80">
        <v>5267</v>
      </c>
      <c r="AC41" s="69">
        <v>111345</v>
      </c>
      <c r="AD41" s="69">
        <v>142</v>
      </c>
      <c r="AE41" s="69">
        <v>0</v>
      </c>
      <c r="AF41" s="80">
        <v>265</v>
      </c>
      <c r="AG41" s="80">
        <v>118838</v>
      </c>
      <c r="AH41" s="69">
        <v>51945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99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364</v>
      </c>
      <c r="CC41" s="80">
        <v>118838</v>
      </c>
      <c r="CD41" s="69">
        <v>51945</v>
      </c>
      <c r="CE41" s="69" t="s">
        <v>634</v>
      </c>
      <c r="CF41" s="69" t="s">
        <v>635</v>
      </c>
      <c r="CG41" s="69" t="s">
        <v>570</v>
      </c>
      <c r="CH41" s="69" t="s">
        <v>570</v>
      </c>
      <c r="CI41" s="69" t="s">
        <v>570</v>
      </c>
      <c r="CJ41" s="68" t="s">
        <v>570</v>
      </c>
      <c r="CK41" s="68">
        <v>45343</v>
      </c>
      <c r="CL41" s="185" t="s">
        <v>823</v>
      </c>
      <c r="CM41" s="67" t="s">
        <v>824</v>
      </c>
      <c r="CN41" s="67" t="s">
        <v>168</v>
      </c>
      <c r="CO41" s="68">
        <v>45266</v>
      </c>
      <c r="CP41" s="185" t="s">
        <v>828</v>
      </c>
      <c r="CQ41" s="67" t="s">
        <v>824</v>
      </c>
      <c r="CR41" s="67" t="s">
        <v>465</v>
      </c>
      <c r="CS41" s="69">
        <v>1441903.37</v>
      </c>
      <c r="CT41" s="69"/>
      <c r="CU41" s="69"/>
      <c r="CV41" s="69">
        <v>285</v>
      </c>
      <c r="CW41" s="69">
        <v>54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0"/>
        <v>02CO</v>
      </c>
      <c r="B42" s="67" t="s">
        <v>0</v>
      </c>
      <c r="C42" s="67" t="s">
        <v>470</v>
      </c>
      <c r="D42" s="67" t="s">
        <v>471</v>
      </c>
      <c r="E42" s="68">
        <v>44244</v>
      </c>
      <c r="F42" s="185" t="s">
        <v>823</v>
      </c>
      <c r="G42" s="67" t="s">
        <v>822</v>
      </c>
      <c r="H42" s="69">
        <v>1</v>
      </c>
      <c r="I42" s="69">
        <v>0</v>
      </c>
      <c r="J42" s="69">
        <v>180</v>
      </c>
      <c r="K42" s="69">
        <v>523</v>
      </c>
      <c r="L42" s="69">
        <v>523</v>
      </c>
      <c r="M42" s="69">
        <v>0</v>
      </c>
      <c r="N42" s="69">
        <v>0</v>
      </c>
      <c r="O42" s="69">
        <v>0</v>
      </c>
      <c r="P42" s="69">
        <v>29</v>
      </c>
      <c r="Q42" s="80">
        <v>314</v>
      </c>
      <c r="R42" s="80">
        <v>1262262</v>
      </c>
      <c r="S42" s="80">
        <v>50000</v>
      </c>
      <c r="T42" s="80">
        <v>1212262</v>
      </c>
      <c r="U42" s="80">
        <v>1262262</v>
      </c>
      <c r="V42" s="80">
        <v>1249368</v>
      </c>
      <c r="W42" s="80">
        <v>0</v>
      </c>
      <c r="X42" s="80">
        <v>0</v>
      </c>
      <c r="Y42" s="80">
        <v>0</v>
      </c>
      <c r="Z42" s="80">
        <v>1249368</v>
      </c>
      <c r="AA42" s="80">
        <v>1249498</v>
      </c>
      <c r="AB42" s="80">
        <v>130</v>
      </c>
      <c r="AC42" s="69">
        <v>0</v>
      </c>
      <c r="AD42" s="69">
        <v>103</v>
      </c>
      <c r="AE42" s="69">
        <v>0</v>
      </c>
      <c r="AF42" s="80">
        <v>216</v>
      </c>
      <c r="AG42" s="80">
        <v>0</v>
      </c>
      <c r="AH42" s="69">
        <v>0</v>
      </c>
      <c r="AI42" s="69">
        <v>0</v>
      </c>
      <c r="AJ42" s="80">
        <v>0</v>
      </c>
      <c r="AK42" s="80">
        <v>0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98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314</v>
      </c>
      <c r="CC42" s="80">
        <v>0</v>
      </c>
      <c r="CD42" s="69">
        <v>0</v>
      </c>
      <c r="CE42" s="69" t="s">
        <v>608</v>
      </c>
      <c r="CF42" s="69" t="s">
        <v>609</v>
      </c>
      <c r="CG42" s="69" t="s">
        <v>570</v>
      </c>
      <c r="CH42" s="69" t="s">
        <v>570</v>
      </c>
      <c r="CI42" s="69" t="s">
        <v>570</v>
      </c>
      <c r="CJ42" s="68" t="s">
        <v>570</v>
      </c>
      <c r="CK42" s="68">
        <v>45156</v>
      </c>
      <c r="CL42" s="185" t="s">
        <v>825</v>
      </c>
      <c r="CM42" s="67" t="s">
        <v>824</v>
      </c>
      <c r="CN42" s="67" t="s">
        <v>168</v>
      </c>
      <c r="CO42" s="68">
        <v>44918</v>
      </c>
      <c r="CP42" s="185" t="s">
        <v>828</v>
      </c>
      <c r="CQ42" s="67" t="s">
        <v>827</v>
      </c>
      <c r="CR42" s="67" t="s">
        <v>465</v>
      </c>
      <c r="CS42" s="69">
        <v>1338362.8899999999</v>
      </c>
      <c r="CT42" s="69"/>
      <c r="CU42" s="69"/>
      <c r="CV42" s="69">
        <v>314</v>
      </c>
      <c r="CW42" s="69">
        <v>24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CO</v>
      </c>
    </row>
    <row r="43" spans="1:111">
      <c r="A43" t="str">
        <f t="shared" si="0"/>
        <v>02CO</v>
      </c>
      <c r="B43" s="67" t="s">
        <v>0</v>
      </c>
      <c r="C43" s="67" t="s">
        <v>244</v>
      </c>
      <c r="D43" s="67" t="s">
        <v>245</v>
      </c>
      <c r="E43" s="68">
        <v>44342</v>
      </c>
      <c r="F43" s="185" t="s">
        <v>821</v>
      </c>
      <c r="G43" s="67" t="s">
        <v>822</v>
      </c>
      <c r="H43" s="69">
        <v>2</v>
      </c>
      <c r="I43" s="69">
        <v>3</v>
      </c>
      <c r="J43" s="69">
        <v>325</v>
      </c>
      <c r="K43" s="69">
        <v>487</v>
      </c>
      <c r="L43" s="69">
        <v>487</v>
      </c>
      <c r="M43" s="69">
        <v>0</v>
      </c>
      <c r="N43" s="69">
        <v>0</v>
      </c>
      <c r="O43" s="69">
        <v>0</v>
      </c>
      <c r="P43" s="69">
        <v>162</v>
      </c>
      <c r="Q43" s="80">
        <v>0</v>
      </c>
      <c r="R43" s="80">
        <v>4633748</v>
      </c>
      <c r="S43" s="80">
        <v>75000</v>
      </c>
      <c r="T43" s="80">
        <v>4558748</v>
      </c>
      <c r="U43" s="80">
        <v>3852057</v>
      </c>
      <c r="V43" s="80">
        <v>3929376</v>
      </c>
      <c r="W43" s="80">
        <v>0</v>
      </c>
      <c r="X43" s="80">
        <v>0</v>
      </c>
      <c r="Y43" s="80">
        <v>0</v>
      </c>
      <c r="Z43" s="80">
        <v>3929376</v>
      </c>
      <c r="AA43" s="80">
        <v>4154909</v>
      </c>
      <c r="AB43" s="80">
        <v>225533</v>
      </c>
      <c r="AC43" s="69">
        <v>-781691</v>
      </c>
      <c r="AD43" s="69">
        <v>40</v>
      </c>
      <c r="AE43" s="69">
        <v>30</v>
      </c>
      <c r="AF43" s="80">
        <v>0</v>
      </c>
      <c r="AG43" s="80">
        <v>-739805</v>
      </c>
      <c r="AH43" s="69">
        <v>0</v>
      </c>
      <c r="AI43" s="69">
        <v>0</v>
      </c>
      <c r="AJ43" s="80">
        <v>0</v>
      </c>
      <c r="AK43" s="80">
        <v>7067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30</v>
      </c>
      <c r="CB43" s="80">
        <v>0</v>
      </c>
      <c r="CC43" s="80">
        <v>-732738</v>
      </c>
      <c r="CD43" s="69">
        <v>0</v>
      </c>
      <c r="CE43" s="69" t="s">
        <v>632</v>
      </c>
      <c r="CF43" s="69" t="s">
        <v>633</v>
      </c>
      <c r="CG43" s="69" t="s">
        <v>570</v>
      </c>
      <c r="CH43" s="69" t="s">
        <v>570</v>
      </c>
      <c r="CI43" s="69" t="s">
        <v>570</v>
      </c>
      <c r="CJ43" s="68" t="s">
        <v>570</v>
      </c>
      <c r="CK43" s="68">
        <v>45125</v>
      </c>
      <c r="CL43" s="185" t="s">
        <v>825</v>
      </c>
      <c r="CM43" s="67" t="s">
        <v>824</v>
      </c>
      <c r="CN43" s="67" t="s">
        <v>168</v>
      </c>
      <c r="CO43" s="68">
        <v>44932</v>
      </c>
      <c r="CP43" s="185" t="s">
        <v>823</v>
      </c>
      <c r="CQ43" s="67" t="s">
        <v>827</v>
      </c>
      <c r="CR43" s="67" t="s">
        <v>465</v>
      </c>
      <c r="CS43" s="69">
        <v>4540382.58</v>
      </c>
      <c r="CT43" s="69"/>
      <c r="CU43" s="69"/>
      <c r="CV43" s="69">
        <v>0</v>
      </c>
      <c r="CW43" s="69">
        <v>42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0"/>
        <v>02CO</v>
      </c>
      <c r="B44" s="67" t="s">
        <v>0</v>
      </c>
      <c r="C44" s="67" t="s">
        <v>246</v>
      </c>
      <c r="D44" s="67" t="s">
        <v>247</v>
      </c>
      <c r="E44" s="68">
        <v>44356</v>
      </c>
      <c r="F44" s="185" t="s">
        <v>821</v>
      </c>
      <c r="G44" s="67" t="s">
        <v>822</v>
      </c>
      <c r="H44" s="69">
        <v>3</v>
      </c>
      <c r="I44" s="69">
        <v>2</v>
      </c>
      <c r="J44" s="69">
        <v>350</v>
      </c>
      <c r="K44" s="69">
        <v>501</v>
      </c>
      <c r="L44" s="69">
        <v>501</v>
      </c>
      <c r="M44" s="69">
        <v>0</v>
      </c>
      <c r="N44" s="69">
        <v>0</v>
      </c>
      <c r="O44" s="69">
        <v>0</v>
      </c>
      <c r="P44" s="69">
        <v>109</v>
      </c>
      <c r="Q44" s="80">
        <v>42</v>
      </c>
      <c r="R44" s="80">
        <v>6155492</v>
      </c>
      <c r="S44" s="80">
        <v>64024</v>
      </c>
      <c r="T44" s="80">
        <v>6091468</v>
      </c>
      <c r="U44" s="80">
        <v>6241492</v>
      </c>
      <c r="V44" s="80">
        <v>6261727</v>
      </c>
      <c r="W44" s="80">
        <v>0</v>
      </c>
      <c r="X44" s="80">
        <v>0</v>
      </c>
      <c r="Y44" s="80">
        <v>0</v>
      </c>
      <c r="Z44" s="80">
        <v>6261727</v>
      </c>
      <c r="AA44" s="80">
        <v>6665942</v>
      </c>
      <c r="AB44" s="80">
        <v>404215</v>
      </c>
      <c r="AC44" s="69">
        <v>86000</v>
      </c>
      <c r="AD44" s="69">
        <v>72</v>
      </c>
      <c r="AE44" s="69">
        <v>0</v>
      </c>
      <c r="AF44" s="80">
        <v>42</v>
      </c>
      <c r="AG44" s="80">
        <v>61451</v>
      </c>
      <c r="AH44" s="69">
        <v>0</v>
      </c>
      <c r="AI44" s="69">
        <v>0</v>
      </c>
      <c r="AJ44" s="80">
        <v>0</v>
      </c>
      <c r="AK44" s="80">
        <v>59384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42</v>
      </c>
      <c r="CC44" s="80">
        <v>120835</v>
      </c>
      <c r="CD44" s="69">
        <v>0</v>
      </c>
      <c r="CE44" s="69" t="s">
        <v>626</v>
      </c>
      <c r="CF44" s="69" t="s">
        <v>627</v>
      </c>
      <c r="CG44" s="69" t="s">
        <v>570</v>
      </c>
      <c r="CH44" s="69" t="s">
        <v>570</v>
      </c>
      <c r="CI44" s="69" t="s">
        <v>570</v>
      </c>
      <c r="CJ44" s="68" t="s">
        <v>570</v>
      </c>
      <c r="CK44" s="68">
        <v>45176</v>
      </c>
      <c r="CL44" s="185" t="s">
        <v>825</v>
      </c>
      <c r="CM44" s="67" t="s">
        <v>824</v>
      </c>
      <c r="CN44" s="67" t="s">
        <v>168</v>
      </c>
      <c r="CO44" s="68">
        <v>44946</v>
      </c>
      <c r="CP44" s="185" t="s">
        <v>823</v>
      </c>
      <c r="CQ44" s="67" t="s">
        <v>827</v>
      </c>
      <c r="CR44" s="67" t="s">
        <v>833</v>
      </c>
      <c r="CS44" s="69">
        <v>7776561.6100000003</v>
      </c>
      <c r="CT44" s="69"/>
      <c r="CU44" s="69"/>
      <c r="CV44" s="69">
        <v>42</v>
      </c>
      <c r="CW44" s="69">
        <v>37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0"/>
        <v>02CO</v>
      </c>
      <c r="B45" s="67" t="s">
        <v>0</v>
      </c>
      <c r="C45" s="67" t="s">
        <v>248</v>
      </c>
      <c r="D45" s="67" t="s">
        <v>249</v>
      </c>
      <c r="E45" s="68">
        <v>44468</v>
      </c>
      <c r="F45" s="185" t="s">
        <v>825</v>
      </c>
      <c r="G45" s="67" t="s">
        <v>829</v>
      </c>
      <c r="H45" s="69">
        <v>1</v>
      </c>
      <c r="I45" s="69">
        <v>1</v>
      </c>
      <c r="J45" s="69">
        <v>150</v>
      </c>
      <c r="K45" s="69">
        <v>289</v>
      </c>
      <c r="L45" s="69">
        <v>271</v>
      </c>
      <c r="M45" s="69">
        <v>18</v>
      </c>
      <c r="N45" s="69">
        <v>0</v>
      </c>
      <c r="O45" s="69">
        <v>0</v>
      </c>
      <c r="P45" s="69">
        <v>118</v>
      </c>
      <c r="Q45" s="80">
        <v>21</v>
      </c>
      <c r="R45" s="80">
        <v>4876894</v>
      </c>
      <c r="S45" s="80">
        <v>52518</v>
      </c>
      <c r="T45" s="80">
        <v>4824376</v>
      </c>
      <c r="U45" s="80">
        <v>4984966</v>
      </c>
      <c r="V45" s="80">
        <v>5022406</v>
      </c>
      <c r="W45" s="80">
        <v>0</v>
      </c>
      <c r="X45" s="80">
        <v>0</v>
      </c>
      <c r="Y45" s="80">
        <v>0</v>
      </c>
      <c r="Z45" s="80">
        <v>5022406</v>
      </c>
      <c r="AA45" s="80">
        <v>5415141</v>
      </c>
      <c r="AB45" s="80">
        <v>392735</v>
      </c>
      <c r="AC45" s="69">
        <v>108073</v>
      </c>
      <c r="AD45" s="69">
        <v>77</v>
      </c>
      <c r="AE45" s="69">
        <v>0</v>
      </c>
      <c r="AF45" s="80">
        <v>21</v>
      </c>
      <c r="AG45" s="80">
        <v>125561</v>
      </c>
      <c r="AH45" s="69">
        <v>0</v>
      </c>
      <c r="AI45" s="69">
        <v>0</v>
      </c>
      <c r="AJ45" s="80">
        <v>0</v>
      </c>
      <c r="AK45" s="80">
        <v>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31</v>
      </c>
      <c r="BX45" s="80">
        <v>0</v>
      </c>
      <c r="BY45" s="80">
        <v>0</v>
      </c>
      <c r="BZ45" s="69">
        <v>0</v>
      </c>
      <c r="CA45" s="69">
        <v>31</v>
      </c>
      <c r="CB45" s="80">
        <v>21</v>
      </c>
      <c r="CC45" s="80">
        <v>125561</v>
      </c>
      <c r="CD45" s="69">
        <v>0</v>
      </c>
      <c r="CE45" s="69" t="s">
        <v>577</v>
      </c>
      <c r="CF45" s="69" t="s">
        <v>578</v>
      </c>
      <c r="CG45" s="69" t="s">
        <v>570</v>
      </c>
      <c r="CH45" s="69" t="s">
        <v>570</v>
      </c>
      <c r="CI45" s="69" t="s">
        <v>570</v>
      </c>
      <c r="CJ45" s="68" t="s">
        <v>570</v>
      </c>
      <c r="CK45" s="68">
        <v>45169</v>
      </c>
      <c r="CL45" s="185" t="s">
        <v>825</v>
      </c>
      <c r="CM45" s="67" t="s">
        <v>824</v>
      </c>
      <c r="CN45" s="67" t="s">
        <v>168</v>
      </c>
      <c r="CO45" s="68">
        <v>44847</v>
      </c>
      <c r="CP45" s="185" t="s">
        <v>828</v>
      </c>
      <c r="CQ45" s="67" t="s">
        <v>827</v>
      </c>
      <c r="CR45" s="67" t="s">
        <v>836</v>
      </c>
      <c r="CS45" s="69">
        <v>5483810.9400000004</v>
      </c>
      <c r="CT45" s="69"/>
      <c r="CU45" s="69"/>
      <c r="CV45" s="69">
        <v>6</v>
      </c>
      <c r="CW45" s="69">
        <v>10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0"/>
        <v>02CO</v>
      </c>
      <c r="B46" s="67" t="s">
        <v>0</v>
      </c>
      <c r="C46" s="67" t="s">
        <v>472</v>
      </c>
      <c r="D46" s="67" t="s">
        <v>473</v>
      </c>
      <c r="E46" s="68">
        <v>44468</v>
      </c>
      <c r="F46" s="185" t="s">
        <v>825</v>
      </c>
      <c r="G46" s="67" t="s">
        <v>829</v>
      </c>
      <c r="H46" s="69">
        <v>1</v>
      </c>
      <c r="I46" s="69">
        <v>0</v>
      </c>
      <c r="J46" s="69">
        <v>250</v>
      </c>
      <c r="K46" s="69">
        <v>488</v>
      </c>
      <c r="L46" s="69">
        <v>483</v>
      </c>
      <c r="M46" s="69">
        <v>5</v>
      </c>
      <c r="N46" s="69">
        <v>0</v>
      </c>
      <c r="O46" s="69">
        <v>0</v>
      </c>
      <c r="P46" s="69">
        <v>236</v>
      </c>
      <c r="Q46" s="80">
        <v>2</v>
      </c>
      <c r="R46" s="80">
        <v>9173879</v>
      </c>
      <c r="S46" s="80">
        <v>91638</v>
      </c>
      <c r="T46" s="80">
        <v>9082241</v>
      </c>
      <c r="U46" s="80">
        <v>9173879</v>
      </c>
      <c r="V46" s="80">
        <v>9342688</v>
      </c>
      <c r="W46" s="80">
        <v>0</v>
      </c>
      <c r="X46" s="80">
        <v>0</v>
      </c>
      <c r="Y46" s="80">
        <v>0</v>
      </c>
      <c r="Z46" s="80">
        <v>9342688</v>
      </c>
      <c r="AA46" s="80">
        <v>9910699</v>
      </c>
      <c r="AB46" s="80">
        <v>568010</v>
      </c>
      <c r="AC46" s="69">
        <v>0</v>
      </c>
      <c r="AD46" s="69">
        <v>205</v>
      </c>
      <c r="AE46" s="69">
        <v>28</v>
      </c>
      <c r="AF46" s="80">
        <v>0</v>
      </c>
      <c r="AG46" s="80">
        <v>0</v>
      </c>
      <c r="AH46" s="69">
        <v>0</v>
      </c>
      <c r="AI46" s="69">
        <v>0</v>
      </c>
      <c r="AJ46" s="80">
        <v>0</v>
      </c>
      <c r="AK46" s="80">
        <v>12476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2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120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148</v>
      </c>
      <c r="CB46" s="80">
        <v>2</v>
      </c>
      <c r="CC46" s="80">
        <v>12476</v>
      </c>
      <c r="CD46" s="69">
        <v>0</v>
      </c>
      <c r="CE46" s="69" t="s">
        <v>626</v>
      </c>
      <c r="CF46" s="69" t="s">
        <v>627</v>
      </c>
      <c r="CG46" s="69" t="s">
        <v>570</v>
      </c>
      <c r="CH46" s="69" t="s">
        <v>570</v>
      </c>
      <c r="CI46" s="69" t="s">
        <v>570</v>
      </c>
      <c r="CJ46" s="68" t="s">
        <v>570</v>
      </c>
      <c r="CK46" s="68">
        <v>45233</v>
      </c>
      <c r="CL46" s="185" t="s">
        <v>828</v>
      </c>
      <c r="CM46" s="67" t="s">
        <v>824</v>
      </c>
      <c r="CN46" s="67" t="s">
        <v>168</v>
      </c>
      <c r="CO46" s="68">
        <v>45106</v>
      </c>
      <c r="CP46" s="185" t="s">
        <v>821</v>
      </c>
      <c r="CQ46" s="67" t="s">
        <v>827</v>
      </c>
      <c r="CR46" s="67" t="s">
        <v>833</v>
      </c>
      <c r="CS46" s="69">
        <v>9935885.5800000001</v>
      </c>
      <c r="CT46" s="69"/>
      <c r="CU46" s="69"/>
      <c r="CV46" s="69">
        <v>2</v>
      </c>
      <c r="CW46" s="69">
        <v>31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0"/>
        <v>02CO</v>
      </c>
      <c r="B47" s="67" t="s">
        <v>0</v>
      </c>
      <c r="C47" s="67" t="s">
        <v>250</v>
      </c>
      <c r="D47" s="67" t="s">
        <v>251</v>
      </c>
      <c r="E47" s="68">
        <v>44496</v>
      </c>
      <c r="F47" s="185" t="s">
        <v>828</v>
      </c>
      <c r="G47" s="67" t="s">
        <v>829</v>
      </c>
      <c r="H47" s="69">
        <v>1</v>
      </c>
      <c r="I47" s="69">
        <v>2</v>
      </c>
      <c r="J47" s="69">
        <v>250</v>
      </c>
      <c r="K47" s="69">
        <v>455</v>
      </c>
      <c r="L47" s="69">
        <v>453</v>
      </c>
      <c r="M47" s="69">
        <v>2</v>
      </c>
      <c r="N47" s="69">
        <v>0</v>
      </c>
      <c r="O47" s="69">
        <v>0</v>
      </c>
      <c r="P47" s="69">
        <v>190</v>
      </c>
      <c r="Q47" s="80">
        <v>15</v>
      </c>
      <c r="R47" s="80">
        <v>3471681</v>
      </c>
      <c r="S47" s="80">
        <v>50000</v>
      </c>
      <c r="T47" s="80">
        <v>3421681</v>
      </c>
      <c r="U47" s="80">
        <v>3603585</v>
      </c>
      <c r="V47" s="80">
        <v>3475517</v>
      </c>
      <c r="W47" s="80">
        <v>0</v>
      </c>
      <c r="X47" s="80">
        <v>0</v>
      </c>
      <c r="Y47" s="80">
        <v>0</v>
      </c>
      <c r="Z47" s="80">
        <v>3475517</v>
      </c>
      <c r="AA47" s="80">
        <v>3614982</v>
      </c>
      <c r="AB47" s="80">
        <v>141674</v>
      </c>
      <c r="AC47" s="69">
        <v>131904</v>
      </c>
      <c r="AD47" s="69">
        <v>166</v>
      </c>
      <c r="AE47" s="69">
        <v>0</v>
      </c>
      <c r="AF47" s="80">
        <v>0</v>
      </c>
      <c r="AG47" s="80">
        <v>14150</v>
      </c>
      <c r="AH47" s="69">
        <v>0</v>
      </c>
      <c r="AI47" s="69">
        <v>0</v>
      </c>
      <c r="AJ47" s="80">
        <v>15</v>
      </c>
      <c r="AK47" s="80">
        <v>130039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2209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60</v>
      </c>
      <c r="BX47" s="80">
        <v>0</v>
      </c>
      <c r="BY47" s="80">
        <v>0</v>
      </c>
      <c r="BZ47" s="69">
        <v>0</v>
      </c>
      <c r="CA47" s="69">
        <v>60</v>
      </c>
      <c r="CB47" s="80">
        <v>15</v>
      </c>
      <c r="CC47" s="80">
        <v>146399</v>
      </c>
      <c r="CD47" s="69">
        <v>0</v>
      </c>
      <c r="CE47" s="69" t="s">
        <v>636</v>
      </c>
      <c r="CF47" s="69" t="s">
        <v>637</v>
      </c>
      <c r="CG47" s="69" t="s">
        <v>570</v>
      </c>
      <c r="CH47" s="69" t="s">
        <v>570</v>
      </c>
      <c r="CI47" s="69" t="s">
        <v>570</v>
      </c>
      <c r="CJ47" s="68" t="s">
        <v>570</v>
      </c>
      <c r="CK47" s="68">
        <v>45156</v>
      </c>
      <c r="CL47" s="185" t="s">
        <v>825</v>
      </c>
      <c r="CM47" s="67" t="s">
        <v>824</v>
      </c>
      <c r="CN47" s="67" t="s">
        <v>168</v>
      </c>
      <c r="CO47" s="68">
        <v>45050</v>
      </c>
      <c r="CP47" s="185" t="s">
        <v>821</v>
      </c>
      <c r="CQ47" s="67" t="s">
        <v>827</v>
      </c>
      <c r="CR47" s="67" t="s">
        <v>836</v>
      </c>
      <c r="CS47" s="69">
        <v>3836185.04</v>
      </c>
      <c r="CT47" s="69"/>
      <c r="CU47" s="69"/>
      <c r="CV47" s="69">
        <v>0</v>
      </c>
      <c r="CW47" s="69">
        <v>24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0"/>
        <v>02CO</v>
      </c>
      <c r="B48" s="67" t="s">
        <v>0</v>
      </c>
      <c r="C48" s="67" t="s">
        <v>474</v>
      </c>
      <c r="D48" s="67" t="s">
        <v>475</v>
      </c>
      <c r="E48" s="68">
        <v>44538</v>
      </c>
      <c r="F48" s="185" t="s">
        <v>828</v>
      </c>
      <c r="G48" s="67" t="s">
        <v>829</v>
      </c>
      <c r="H48" s="69">
        <v>1</v>
      </c>
      <c r="I48" s="69">
        <v>0</v>
      </c>
      <c r="J48" s="69">
        <v>75</v>
      </c>
      <c r="K48" s="69">
        <v>125</v>
      </c>
      <c r="L48" s="69">
        <v>124</v>
      </c>
      <c r="M48" s="69">
        <v>1</v>
      </c>
      <c r="N48" s="69">
        <v>0</v>
      </c>
      <c r="O48" s="69">
        <v>0</v>
      </c>
      <c r="P48" s="69">
        <v>10</v>
      </c>
      <c r="Q48" s="80">
        <v>40</v>
      </c>
      <c r="R48" s="80">
        <v>698919</v>
      </c>
      <c r="S48" s="80">
        <v>27456</v>
      </c>
      <c r="T48" s="80">
        <v>671464</v>
      </c>
      <c r="U48" s="80">
        <v>698919</v>
      </c>
      <c r="V48" s="80">
        <v>656099</v>
      </c>
      <c r="W48" s="80">
        <v>0</v>
      </c>
      <c r="X48" s="80">
        <v>0</v>
      </c>
      <c r="Y48" s="80">
        <v>0</v>
      </c>
      <c r="Z48" s="80">
        <v>656099</v>
      </c>
      <c r="AA48" s="80">
        <v>656099</v>
      </c>
      <c r="AB48" s="80">
        <v>0</v>
      </c>
      <c r="AC48" s="69">
        <v>0</v>
      </c>
      <c r="AD48" s="69">
        <v>7</v>
      </c>
      <c r="AE48" s="69">
        <v>0</v>
      </c>
      <c r="AF48" s="80">
        <v>0</v>
      </c>
      <c r="AG48" s="80">
        <v>0</v>
      </c>
      <c r="AH48" s="69">
        <v>0</v>
      </c>
      <c r="AI48" s="69">
        <v>0</v>
      </c>
      <c r="AJ48" s="80">
        <v>0</v>
      </c>
      <c r="AK48" s="80">
        <v>0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40</v>
      </c>
      <c r="BY48" s="80">
        <v>0</v>
      </c>
      <c r="BZ48" s="69">
        <v>0</v>
      </c>
      <c r="CA48" s="69">
        <v>0</v>
      </c>
      <c r="CB48" s="80">
        <v>40</v>
      </c>
      <c r="CC48" s="80">
        <v>0</v>
      </c>
      <c r="CD48" s="69">
        <v>0</v>
      </c>
      <c r="CE48" s="69" t="s">
        <v>626</v>
      </c>
      <c r="CF48" s="69" t="s">
        <v>627</v>
      </c>
      <c r="CG48" s="69" t="s">
        <v>570</v>
      </c>
      <c r="CH48" s="69" t="s">
        <v>570</v>
      </c>
      <c r="CI48" s="69" t="s">
        <v>570</v>
      </c>
      <c r="CJ48" s="68" t="s">
        <v>570</v>
      </c>
      <c r="CK48" s="68">
        <v>45152</v>
      </c>
      <c r="CL48" s="185" t="s">
        <v>825</v>
      </c>
      <c r="CM48" s="67" t="s">
        <v>824</v>
      </c>
      <c r="CN48" s="67" t="s">
        <v>168</v>
      </c>
      <c r="CO48" s="68">
        <v>44740</v>
      </c>
      <c r="CP48" s="185" t="s">
        <v>821</v>
      </c>
      <c r="CQ48" s="67" t="s">
        <v>829</v>
      </c>
      <c r="CR48" s="67" t="s">
        <v>833</v>
      </c>
      <c r="CS48" s="69">
        <v>629198.54</v>
      </c>
      <c r="CT48" s="69"/>
      <c r="CU48" s="69"/>
      <c r="CV48" s="69">
        <v>40</v>
      </c>
      <c r="CW48" s="69">
        <v>3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0"/>
        <v>02CO</v>
      </c>
      <c r="B49" s="67" t="s">
        <v>0</v>
      </c>
      <c r="C49" s="67" t="s">
        <v>638</v>
      </c>
      <c r="D49" s="67" t="s">
        <v>837</v>
      </c>
      <c r="E49" s="68">
        <v>44678</v>
      </c>
      <c r="F49" s="185" t="s">
        <v>821</v>
      </c>
      <c r="G49" s="67" t="s">
        <v>829</v>
      </c>
      <c r="H49" s="69">
        <v>1</v>
      </c>
      <c r="I49" s="69">
        <v>0</v>
      </c>
      <c r="J49" s="69">
        <v>220</v>
      </c>
      <c r="K49" s="69">
        <v>264</v>
      </c>
      <c r="L49" s="69">
        <v>264</v>
      </c>
      <c r="M49" s="69">
        <v>0</v>
      </c>
      <c r="N49" s="69">
        <v>0</v>
      </c>
      <c r="O49" s="69">
        <v>0</v>
      </c>
      <c r="P49" s="69">
        <v>44</v>
      </c>
      <c r="Q49" s="80">
        <v>0</v>
      </c>
      <c r="R49" s="80">
        <v>8657266</v>
      </c>
      <c r="S49" s="80">
        <v>87492</v>
      </c>
      <c r="T49" s="80">
        <v>8569774</v>
      </c>
      <c r="U49" s="80">
        <v>8657266</v>
      </c>
      <c r="V49" s="80">
        <v>8107793</v>
      </c>
      <c r="W49" s="80">
        <v>0</v>
      </c>
      <c r="X49" s="80">
        <v>0</v>
      </c>
      <c r="Y49" s="80">
        <v>0</v>
      </c>
      <c r="Z49" s="80">
        <v>8107793</v>
      </c>
      <c r="AA49" s="80">
        <v>8099899</v>
      </c>
      <c r="AB49" s="80">
        <v>-7895</v>
      </c>
      <c r="AC49" s="69">
        <v>0</v>
      </c>
      <c r="AD49" s="69">
        <v>23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0</v>
      </c>
      <c r="CC49" s="80">
        <v>0</v>
      </c>
      <c r="CD49" s="69">
        <v>0</v>
      </c>
      <c r="CE49" s="69" t="s">
        <v>626</v>
      </c>
      <c r="CF49" s="69" t="s">
        <v>627</v>
      </c>
      <c r="CG49" s="69" t="s">
        <v>570</v>
      </c>
      <c r="CH49" s="69" t="s">
        <v>570</v>
      </c>
      <c r="CI49" s="69" t="s">
        <v>570</v>
      </c>
      <c r="CJ49" s="68" t="s">
        <v>570</v>
      </c>
      <c r="CK49" s="68">
        <v>45198</v>
      </c>
      <c r="CL49" s="185" t="s">
        <v>825</v>
      </c>
      <c r="CM49" s="67" t="s">
        <v>824</v>
      </c>
      <c r="CN49" s="67" t="s">
        <v>168</v>
      </c>
      <c r="CO49" s="68">
        <v>45051</v>
      </c>
      <c r="CP49" s="185" t="s">
        <v>821</v>
      </c>
      <c r="CQ49" s="67" t="s">
        <v>827</v>
      </c>
      <c r="CR49" s="67" t="s">
        <v>833</v>
      </c>
      <c r="CS49" s="69">
        <v>10016766.939999999</v>
      </c>
      <c r="CT49" s="69"/>
      <c r="CU49" s="69"/>
      <c r="CV49" s="69">
        <v>0</v>
      </c>
      <c r="CW49" s="69">
        <v>21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0"/>
        <v>02CO</v>
      </c>
      <c r="B50" s="67" t="s">
        <v>0</v>
      </c>
      <c r="C50" s="67" t="s">
        <v>252</v>
      </c>
      <c r="D50" s="67" t="s">
        <v>253</v>
      </c>
      <c r="E50" s="68">
        <v>44615</v>
      </c>
      <c r="F50" s="185" t="s">
        <v>823</v>
      </c>
      <c r="G50" s="67" t="s">
        <v>829</v>
      </c>
      <c r="H50" s="69">
        <v>1</v>
      </c>
      <c r="I50" s="69">
        <v>1</v>
      </c>
      <c r="J50" s="69">
        <v>300</v>
      </c>
      <c r="K50" s="69">
        <v>388</v>
      </c>
      <c r="L50" s="69">
        <v>388</v>
      </c>
      <c r="M50" s="69">
        <v>0</v>
      </c>
      <c r="N50" s="69">
        <v>0</v>
      </c>
      <c r="O50" s="69">
        <v>0</v>
      </c>
      <c r="P50" s="69">
        <v>65</v>
      </c>
      <c r="Q50" s="80">
        <v>23</v>
      </c>
      <c r="R50" s="80">
        <v>6658470</v>
      </c>
      <c r="S50" s="80">
        <v>60239</v>
      </c>
      <c r="T50" s="80">
        <v>6598231</v>
      </c>
      <c r="U50" s="80">
        <v>6939208</v>
      </c>
      <c r="V50" s="80">
        <v>6857539</v>
      </c>
      <c r="W50" s="80">
        <v>0</v>
      </c>
      <c r="X50" s="80">
        <v>0</v>
      </c>
      <c r="Y50" s="80">
        <v>0</v>
      </c>
      <c r="Z50" s="80">
        <v>6857539</v>
      </c>
      <c r="AA50" s="80">
        <v>7130536</v>
      </c>
      <c r="AB50" s="80">
        <v>272997</v>
      </c>
      <c r="AC50" s="69">
        <v>280738</v>
      </c>
      <c r="AD50" s="69">
        <v>40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20</v>
      </c>
      <c r="AK50" s="80">
        <v>280738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20</v>
      </c>
      <c r="CC50" s="80">
        <v>280738</v>
      </c>
      <c r="CD50" s="69">
        <v>0</v>
      </c>
      <c r="CE50" s="69" t="s">
        <v>626</v>
      </c>
      <c r="CF50" s="69" t="s">
        <v>627</v>
      </c>
      <c r="CG50" s="69" t="s">
        <v>570</v>
      </c>
      <c r="CH50" s="69" t="s">
        <v>570</v>
      </c>
      <c r="CI50" s="69" t="s">
        <v>570</v>
      </c>
      <c r="CJ50" s="68" t="s">
        <v>570</v>
      </c>
      <c r="CK50" s="68">
        <v>45296</v>
      </c>
      <c r="CL50" s="185" t="s">
        <v>823</v>
      </c>
      <c r="CM50" s="67" t="s">
        <v>824</v>
      </c>
      <c r="CN50" s="67" t="s">
        <v>168</v>
      </c>
      <c r="CO50" s="68">
        <v>45105</v>
      </c>
      <c r="CP50" s="185" t="s">
        <v>821</v>
      </c>
      <c r="CQ50" s="67" t="s">
        <v>827</v>
      </c>
      <c r="CR50" s="67" t="s">
        <v>835</v>
      </c>
      <c r="CS50" s="69">
        <v>7633373.3600000003</v>
      </c>
      <c r="CT50" s="69"/>
      <c r="CU50" s="69"/>
      <c r="CV50" s="69">
        <v>0</v>
      </c>
      <c r="CW50" s="69">
        <v>25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0"/>
        <v>02CO</v>
      </c>
      <c r="B51" s="67" t="s">
        <v>0</v>
      </c>
      <c r="C51" s="67" t="s">
        <v>476</v>
      </c>
      <c r="D51" s="67" t="s">
        <v>477</v>
      </c>
      <c r="E51" s="68">
        <v>44678</v>
      </c>
      <c r="F51" s="185" t="s">
        <v>821</v>
      </c>
      <c r="G51" s="67" t="s">
        <v>829</v>
      </c>
      <c r="H51" s="69">
        <v>1</v>
      </c>
      <c r="I51" s="69">
        <v>0</v>
      </c>
      <c r="J51" s="69">
        <v>150</v>
      </c>
      <c r="K51" s="69">
        <v>227</v>
      </c>
      <c r="L51" s="69">
        <v>224</v>
      </c>
      <c r="M51" s="69">
        <v>3</v>
      </c>
      <c r="N51" s="69">
        <v>0</v>
      </c>
      <c r="O51" s="69">
        <v>0</v>
      </c>
      <c r="P51" s="69">
        <v>48</v>
      </c>
      <c r="Q51" s="80">
        <v>29</v>
      </c>
      <c r="R51" s="80">
        <v>1047740</v>
      </c>
      <c r="S51" s="80">
        <v>50000</v>
      </c>
      <c r="T51" s="80">
        <v>997740</v>
      </c>
      <c r="U51" s="80">
        <v>1047740</v>
      </c>
      <c r="V51" s="80">
        <v>1004140</v>
      </c>
      <c r="W51" s="80">
        <v>0</v>
      </c>
      <c r="X51" s="80">
        <v>0</v>
      </c>
      <c r="Y51" s="80">
        <v>0</v>
      </c>
      <c r="Z51" s="80">
        <v>1004140</v>
      </c>
      <c r="AA51" s="80">
        <v>1004137</v>
      </c>
      <c r="AB51" s="80">
        <v>-3</v>
      </c>
      <c r="AC51" s="69">
        <v>0</v>
      </c>
      <c r="AD51" s="69">
        <v>28</v>
      </c>
      <c r="AE51" s="69">
        <v>0</v>
      </c>
      <c r="AF51" s="80">
        <v>0</v>
      </c>
      <c r="AG51" s="80">
        <v>0</v>
      </c>
      <c r="AH51" s="69">
        <v>0</v>
      </c>
      <c r="AI51" s="69">
        <v>0</v>
      </c>
      <c r="AJ51" s="80">
        <v>0</v>
      </c>
      <c r="AK51" s="80">
        <v>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0</v>
      </c>
      <c r="CC51" s="80">
        <v>0</v>
      </c>
      <c r="CD51" s="69">
        <v>0</v>
      </c>
      <c r="CE51" s="69" t="s">
        <v>608</v>
      </c>
      <c r="CF51" s="69" t="s">
        <v>609</v>
      </c>
      <c r="CG51" s="69" t="s">
        <v>570</v>
      </c>
      <c r="CH51" s="69" t="s">
        <v>570</v>
      </c>
      <c r="CI51" s="69" t="s">
        <v>570</v>
      </c>
      <c r="CJ51" s="68" t="s">
        <v>570</v>
      </c>
      <c r="CK51" s="68">
        <v>45202</v>
      </c>
      <c r="CL51" s="185" t="s">
        <v>828</v>
      </c>
      <c r="CM51" s="67" t="s">
        <v>824</v>
      </c>
      <c r="CN51" s="67" t="s">
        <v>168</v>
      </c>
      <c r="CO51" s="68">
        <v>45078</v>
      </c>
      <c r="CP51" s="185" t="s">
        <v>821</v>
      </c>
      <c r="CQ51" s="67" t="s">
        <v>827</v>
      </c>
      <c r="CR51" s="67" t="s">
        <v>465</v>
      </c>
      <c r="CS51" s="69">
        <v>1984965.49</v>
      </c>
      <c r="CT51" s="69"/>
      <c r="CU51" s="69"/>
      <c r="CV51" s="69">
        <v>0</v>
      </c>
      <c r="CW51" s="69">
        <v>20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0"/>
        <v>02CO</v>
      </c>
      <c r="B52" s="67" t="s">
        <v>0</v>
      </c>
      <c r="C52" s="67" t="s">
        <v>639</v>
      </c>
      <c r="D52" s="67" t="s">
        <v>838</v>
      </c>
      <c r="E52" s="68">
        <v>44573</v>
      </c>
      <c r="F52" s="185" t="s">
        <v>823</v>
      </c>
      <c r="G52" s="67" t="s">
        <v>829</v>
      </c>
      <c r="H52" s="69">
        <v>1</v>
      </c>
      <c r="I52" s="69">
        <v>0</v>
      </c>
      <c r="J52" s="69">
        <v>210</v>
      </c>
      <c r="K52" s="69">
        <v>235</v>
      </c>
      <c r="L52" s="69">
        <v>235</v>
      </c>
      <c r="M52" s="69">
        <v>0</v>
      </c>
      <c r="N52" s="69">
        <v>0</v>
      </c>
      <c r="O52" s="69">
        <v>0</v>
      </c>
      <c r="P52" s="69">
        <v>25</v>
      </c>
      <c r="Q52" s="80">
        <v>0</v>
      </c>
      <c r="R52" s="80">
        <v>6173212</v>
      </c>
      <c r="S52" s="80">
        <v>71171</v>
      </c>
      <c r="T52" s="80">
        <v>6102041</v>
      </c>
      <c r="U52" s="80">
        <v>6173212</v>
      </c>
      <c r="V52" s="80">
        <v>6149692</v>
      </c>
      <c r="W52" s="80">
        <v>0</v>
      </c>
      <c r="X52" s="80">
        <v>0</v>
      </c>
      <c r="Y52" s="80">
        <v>0</v>
      </c>
      <c r="Z52" s="80">
        <v>6149692</v>
      </c>
      <c r="AA52" s="80">
        <v>6808147</v>
      </c>
      <c r="AB52" s="80">
        <v>658455</v>
      </c>
      <c r="AC52" s="69">
        <v>0</v>
      </c>
      <c r="AD52" s="69">
        <v>17</v>
      </c>
      <c r="AE52" s="69">
        <v>0</v>
      </c>
      <c r="AF52" s="80">
        <v>0</v>
      </c>
      <c r="AG52" s="80">
        <v>0</v>
      </c>
      <c r="AH52" s="69">
        <v>0</v>
      </c>
      <c r="AI52" s="69">
        <v>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0</v>
      </c>
      <c r="CC52" s="80">
        <v>0</v>
      </c>
      <c r="CD52" s="69">
        <v>0</v>
      </c>
      <c r="CE52" s="69" t="s">
        <v>626</v>
      </c>
      <c r="CF52" s="69" t="s">
        <v>627</v>
      </c>
      <c r="CG52" s="69" t="s">
        <v>570</v>
      </c>
      <c r="CH52" s="69" t="s">
        <v>570</v>
      </c>
      <c r="CI52" s="69" t="s">
        <v>570</v>
      </c>
      <c r="CJ52" s="68" t="s">
        <v>570</v>
      </c>
      <c r="CK52" s="68">
        <v>45125</v>
      </c>
      <c r="CL52" s="185" t="s">
        <v>825</v>
      </c>
      <c r="CM52" s="67" t="s">
        <v>824</v>
      </c>
      <c r="CN52" s="67" t="s">
        <v>168</v>
      </c>
      <c r="CO52" s="68">
        <v>44888</v>
      </c>
      <c r="CP52" s="185" t="s">
        <v>828</v>
      </c>
      <c r="CQ52" s="67" t="s">
        <v>827</v>
      </c>
      <c r="CR52" s="67" t="s">
        <v>835</v>
      </c>
      <c r="CS52" s="69">
        <v>7484487.7599999998</v>
      </c>
      <c r="CT52" s="69"/>
      <c r="CU52" s="69"/>
      <c r="CV52" s="69">
        <v>0</v>
      </c>
      <c r="CW52" s="69">
        <v>8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0"/>
        <v>02CO</v>
      </c>
      <c r="B53" s="67" t="s">
        <v>0</v>
      </c>
      <c r="C53" s="67" t="s">
        <v>254</v>
      </c>
      <c r="D53" s="67" t="s">
        <v>255</v>
      </c>
      <c r="E53" s="68">
        <v>44587</v>
      </c>
      <c r="F53" s="185" t="s">
        <v>823</v>
      </c>
      <c r="G53" s="67" t="s">
        <v>829</v>
      </c>
      <c r="H53" s="69">
        <v>1</v>
      </c>
      <c r="I53" s="69">
        <v>2</v>
      </c>
      <c r="J53" s="69">
        <v>250</v>
      </c>
      <c r="K53" s="69">
        <v>442</v>
      </c>
      <c r="L53" s="69">
        <v>442</v>
      </c>
      <c r="M53" s="69">
        <v>0</v>
      </c>
      <c r="N53" s="69">
        <v>0</v>
      </c>
      <c r="O53" s="69">
        <v>0</v>
      </c>
      <c r="P53" s="69">
        <v>192</v>
      </c>
      <c r="Q53" s="80">
        <v>0</v>
      </c>
      <c r="R53" s="80">
        <v>9730642</v>
      </c>
      <c r="S53" s="80">
        <v>103892</v>
      </c>
      <c r="T53" s="80">
        <v>9626750</v>
      </c>
      <c r="U53" s="80">
        <v>9751076</v>
      </c>
      <c r="V53" s="80">
        <v>10241376</v>
      </c>
      <c r="W53" s="80">
        <v>0</v>
      </c>
      <c r="X53" s="80">
        <v>0</v>
      </c>
      <c r="Y53" s="80">
        <v>0</v>
      </c>
      <c r="Z53" s="80">
        <v>10241376</v>
      </c>
      <c r="AA53" s="80">
        <v>10650890</v>
      </c>
      <c r="AB53" s="80">
        <v>409515</v>
      </c>
      <c r="AC53" s="69">
        <v>20434</v>
      </c>
      <c r="AD53" s="69">
        <v>166</v>
      </c>
      <c r="AE53" s="69">
        <v>0</v>
      </c>
      <c r="AF53" s="80">
        <v>0</v>
      </c>
      <c r="AG53" s="80">
        <v>116950</v>
      </c>
      <c r="AH53" s="69">
        <v>0</v>
      </c>
      <c r="AI53" s="69">
        <v>0</v>
      </c>
      <c r="AJ53" s="80">
        <v>0</v>
      </c>
      <c r="AK53" s="80">
        <v>0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60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60</v>
      </c>
      <c r="BX53" s="80">
        <v>0</v>
      </c>
      <c r="BY53" s="80">
        <v>0</v>
      </c>
      <c r="BZ53" s="69">
        <v>0</v>
      </c>
      <c r="CA53" s="69">
        <v>120</v>
      </c>
      <c r="CB53" s="80">
        <v>0</v>
      </c>
      <c r="CC53" s="80">
        <v>89568</v>
      </c>
      <c r="CD53" s="69">
        <v>0</v>
      </c>
      <c r="CE53" s="69" t="s">
        <v>632</v>
      </c>
      <c r="CF53" s="69" t="s">
        <v>633</v>
      </c>
      <c r="CG53" s="69" t="s">
        <v>570</v>
      </c>
      <c r="CH53" s="69" t="s">
        <v>570</v>
      </c>
      <c r="CI53" s="69" t="s">
        <v>570</v>
      </c>
      <c r="CJ53" s="68" t="s">
        <v>570</v>
      </c>
      <c r="CK53" s="68">
        <v>45342</v>
      </c>
      <c r="CL53" s="185" t="s">
        <v>823</v>
      </c>
      <c r="CM53" s="67" t="s">
        <v>824</v>
      </c>
      <c r="CN53" s="67" t="s">
        <v>168</v>
      </c>
      <c r="CO53" s="68">
        <v>45166</v>
      </c>
      <c r="CP53" s="185" t="s">
        <v>825</v>
      </c>
      <c r="CQ53" s="67" t="s">
        <v>824</v>
      </c>
      <c r="CR53" s="67" t="s">
        <v>836</v>
      </c>
      <c r="CS53" s="69">
        <v>11590621.810000001</v>
      </c>
      <c r="CT53" s="69"/>
      <c r="CU53" s="69"/>
      <c r="CV53" s="69">
        <v>0</v>
      </c>
      <c r="CW53" s="69">
        <v>26</v>
      </c>
      <c r="CX53" s="69">
        <v>0</v>
      </c>
      <c r="CY53" s="69">
        <v>0</v>
      </c>
      <c r="CZ53" s="69">
        <v>-27382</v>
      </c>
      <c r="DA53" s="69">
        <v>0</v>
      </c>
      <c r="DG53" t="str">
        <f t="shared" si="1"/>
        <v>CO</v>
      </c>
    </row>
    <row r="54" spans="1:111">
      <c r="A54" t="str">
        <f t="shared" si="0"/>
        <v>02CO</v>
      </c>
      <c r="B54" s="67" t="s">
        <v>0</v>
      </c>
      <c r="C54" s="67" t="s">
        <v>256</v>
      </c>
      <c r="D54" s="67" t="s">
        <v>257</v>
      </c>
      <c r="E54" s="68">
        <v>44615</v>
      </c>
      <c r="F54" s="185" t="s">
        <v>823</v>
      </c>
      <c r="G54" s="67" t="s">
        <v>829</v>
      </c>
      <c r="H54" s="69">
        <v>2</v>
      </c>
      <c r="I54" s="69">
        <v>2</v>
      </c>
      <c r="J54" s="69">
        <v>210</v>
      </c>
      <c r="K54" s="69">
        <v>287</v>
      </c>
      <c r="L54" s="69">
        <v>287</v>
      </c>
      <c r="M54" s="69">
        <v>0</v>
      </c>
      <c r="N54" s="69">
        <v>0</v>
      </c>
      <c r="O54" s="69">
        <v>0</v>
      </c>
      <c r="P54" s="69">
        <v>72</v>
      </c>
      <c r="Q54" s="80">
        <v>5</v>
      </c>
      <c r="R54" s="80">
        <v>4069827</v>
      </c>
      <c r="S54" s="80">
        <v>50000</v>
      </c>
      <c r="T54" s="80">
        <v>4019827</v>
      </c>
      <c r="U54" s="80">
        <v>4084043</v>
      </c>
      <c r="V54" s="80">
        <v>4107794</v>
      </c>
      <c r="W54" s="80">
        <v>0</v>
      </c>
      <c r="X54" s="80">
        <v>0</v>
      </c>
      <c r="Y54" s="80">
        <v>0</v>
      </c>
      <c r="Z54" s="80">
        <v>4107794</v>
      </c>
      <c r="AA54" s="80">
        <v>4236681</v>
      </c>
      <c r="AB54" s="80">
        <v>130239</v>
      </c>
      <c r="AC54" s="69">
        <v>14216</v>
      </c>
      <c r="AD54" s="69">
        <v>19</v>
      </c>
      <c r="AE54" s="69">
        <v>0</v>
      </c>
      <c r="AF54" s="80">
        <v>0</v>
      </c>
      <c r="AG54" s="80">
        <v>0</v>
      </c>
      <c r="AH54" s="69">
        <v>0</v>
      </c>
      <c r="AI54" s="69">
        <v>34</v>
      </c>
      <c r="AJ54" s="80">
        <v>0</v>
      </c>
      <c r="AK54" s="80">
        <v>12864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1352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34</v>
      </c>
      <c r="CB54" s="80">
        <v>0</v>
      </c>
      <c r="CC54" s="80">
        <v>14216</v>
      </c>
      <c r="CD54" s="69">
        <v>0</v>
      </c>
      <c r="CE54" s="69" t="s">
        <v>577</v>
      </c>
      <c r="CF54" s="69" t="s">
        <v>578</v>
      </c>
      <c r="CG54" s="69" t="s">
        <v>570</v>
      </c>
      <c r="CH54" s="69" t="s">
        <v>570</v>
      </c>
      <c r="CI54" s="69" t="s">
        <v>570</v>
      </c>
      <c r="CJ54" s="68" t="s">
        <v>570</v>
      </c>
      <c r="CK54" s="68">
        <v>45201</v>
      </c>
      <c r="CL54" s="185" t="s">
        <v>828</v>
      </c>
      <c r="CM54" s="67" t="s">
        <v>824</v>
      </c>
      <c r="CN54" s="67" t="s">
        <v>168</v>
      </c>
      <c r="CO54" s="68">
        <v>45033</v>
      </c>
      <c r="CP54" s="185" t="s">
        <v>821</v>
      </c>
      <c r="CQ54" s="67" t="s">
        <v>827</v>
      </c>
      <c r="CR54" s="67" t="s">
        <v>465</v>
      </c>
      <c r="CS54" s="69">
        <v>5072861.67</v>
      </c>
      <c r="CT54" s="69"/>
      <c r="CU54" s="69"/>
      <c r="CV54" s="69">
        <v>0</v>
      </c>
      <c r="CW54" s="69">
        <v>19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0"/>
        <v>02CO</v>
      </c>
      <c r="B55" s="67" t="s">
        <v>0</v>
      </c>
      <c r="C55" s="67" t="s">
        <v>478</v>
      </c>
      <c r="D55" s="67" t="s">
        <v>479</v>
      </c>
      <c r="E55" s="68">
        <v>44496</v>
      </c>
      <c r="F55" s="185" t="s">
        <v>828</v>
      </c>
      <c r="G55" s="67" t="s">
        <v>829</v>
      </c>
      <c r="H55" s="69">
        <v>1</v>
      </c>
      <c r="I55" s="69">
        <v>0</v>
      </c>
      <c r="J55" s="69">
        <v>180</v>
      </c>
      <c r="K55" s="69">
        <v>262</v>
      </c>
      <c r="L55" s="69">
        <v>260</v>
      </c>
      <c r="M55" s="69">
        <v>2</v>
      </c>
      <c r="N55" s="69">
        <v>0</v>
      </c>
      <c r="O55" s="69">
        <v>0</v>
      </c>
      <c r="P55" s="69">
        <v>55</v>
      </c>
      <c r="Q55" s="80">
        <v>27</v>
      </c>
      <c r="R55" s="80">
        <v>1371850</v>
      </c>
      <c r="S55" s="80">
        <v>50000</v>
      </c>
      <c r="T55" s="80">
        <v>1321850</v>
      </c>
      <c r="U55" s="80">
        <v>1371850</v>
      </c>
      <c r="V55" s="80">
        <v>1320562</v>
      </c>
      <c r="W55" s="80">
        <v>0</v>
      </c>
      <c r="X55" s="80">
        <v>0</v>
      </c>
      <c r="Y55" s="80">
        <v>0</v>
      </c>
      <c r="Z55" s="80">
        <v>1320562</v>
      </c>
      <c r="AA55" s="80">
        <v>1320562</v>
      </c>
      <c r="AB55" s="80">
        <v>0</v>
      </c>
      <c r="AC55" s="69">
        <v>0</v>
      </c>
      <c r="AD55" s="69">
        <v>29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0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0</v>
      </c>
      <c r="CC55" s="80">
        <v>0</v>
      </c>
      <c r="CD55" s="69">
        <v>0</v>
      </c>
      <c r="CE55" s="69" t="s">
        <v>608</v>
      </c>
      <c r="CF55" s="69" t="s">
        <v>609</v>
      </c>
      <c r="CG55" s="69" t="s">
        <v>570</v>
      </c>
      <c r="CH55" s="69" t="s">
        <v>570</v>
      </c>
      <c r="CI55" s="69" t="s">
        <v>570</v>
      </c>
      <c r="CJ55" s="68" t="s">
        <v>570</v>
      </c>
      <c r="CK55" s="68">
        <v>45167</v>
      </c>
      <c r="CL55" s="185" t="s">
        <v>825</v>
      </c>
      <c r="CM55" s="67" t="s">
        <v>824</v>
      </c>
      <c r="CN55" s="67" t="s">
        <v>168</v>
      </c>
      <c r="CO55" s="68">
        <v>44945</v>
      </c>
      <c r="CP55" s="185" t="s">
        <v>823</v>
      </c>
      <c r="CQ55" s="67" t="s">
        <v>827</v>
      </c>
      <c r="CR55" s="67" t="s">
        <v>465</v>
      </c>
      <c r="CS55" s="69">
        <v>1352767.24</v>
      </c>
      <c r="CT55" s="69"/>
      <c r="CU55" s="69"/>
      <c r="CV55" s="69">
        <v>0</v>
      </c>
      <c r="CW55" s="69">
        <v>26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0"/>
        <v>02CO</v>
      </c>
      <c r="B56" s="67" t="s">
        <v>0</v>
      </c>
      <c r="C56" s="67" t="s">
        <v>258</v>
      </c>
      <c r="D56" s="67" t="s">
        <v>259</v>
      </c>
      <c r="E56" s="68">
        <v>44573</v>
      </c>
      <c r="F56" s="185" t="s">
        <v>823</v>
      </c>
      <c r="G56" s="67" t="s">
        <v>829</v>
      </c>
      <c r="H56" s="69">
        <v>2</v>
      </c>
      <c r="I56" s="69">
        <v>1</v>
      </c>
      <c r="J56" s="69">
        <v>300</v>
      </c>
      <c r="K56" s="69">
        <v>413</v>
      </c>
      <c r="L56" s="69">
        <v>418</v>
      </c>
      <c r="M56" s="69">
        <v>-5</v>
      </c>
      <c r="N56" s="69">
        <v>5</v>
      </c>
      <c r="O56" s="69">
        <v>0</v>
      </c>
      <c r="P56" s="69">
        <v>113</v>
      </c>
      <c r="Q56" s="80">
        <v>0</v>
      </c>
      <c r="R56" s="80">
        <v>9551621</v>
      </c>
      <c r="S56" s="80">
        <v>106078</v>
      </c>
      <c r="T56" s="80">
        <v>9445543</v>
      </c>
      <c r="U56" s="80">
        <v>9552942</v>
      </c>
      <c r="V56" s="80">
        <v>9869457</v>
      </c>
      <c r="W56" s="80">
        <v>-18930</v>
      </c>
      <c r="X56" s="80">
        <v>0</v>
      </c>
      <c r="Y56" s="80">
        <v>-18930</v>
      </c>
      <c r="Z56" s="80">
        <v>9850527</v>
      </c>
      <c r="AA56" s="80">
        <v>10484168</v>
      </c>
      <c r="AB56" s="80">
        <v>634962</v>
      </c>
      <c r="AC56" s="69">
        <v>1321</v>
      </c>
      <c r="AD56" s="69">
        <v>83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1184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60</v>
      </c>
      <c r="BL56" s="80">
        <v>0</v>
      </c>
      <c r="BM56" s="80">
        <v>1321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60</v>
      </c>
      <c r="CB56" s="80">
        <v>0</v>
      </c>
      <c r="CC56" s="80">
        <v>2504</v>
      </c>
      <c r="CD56" s="69">
        <v>0</v>
      </c>
      <c r="CE56" s="69" t="s">
        <v>632</v>
      </c>
      <c r="CF56" s="69" t="s">
        <v>633</v>
      </c>
      <c r="CG56" s="69" t="s">
        <v>570</v>
      </c>
      <c r="CH56" s="69" t="s">
        <v>570</v>
      </c>
      <c r="CI56" s="69" t="s">
        <v>570</v>
      </c>
      <c r="CJ56" s="68" t="s">
        <v>570</v>
      </c>
      <c r="CK56" s="68">
        <v>45232</v>
      </c>
      <c r="CL56" s="185" t="s">
        <v>828</v>
      </c>
      <c r="CM56" s="67" t="s">
        <v>824</v>
      </c>
      <c r="CN56" s="67" t="s">
        <v>168</v>
      </c>
      <c r="CO56" s="68">
        <v>45071</v>
      </c>
      <c r="CP56" s="185" t="s">
        <v>821</v>
      </c>
      <c r="CQ56" s="67" t="s">
        <v>827</v>
      </c>
      <c r="CR56" s="67" t="s">
        <v>465</v>
      </c>
      <c r="CS56" s="69">
        <v>11919284.18</v>
      </c>
      <c r="CT56" s="69"/>
      <c r="CU56" s="69"/>
      <c r="CV56" s="69">
        <v>0</v>
      </c>
      <c r="CW56" s="69">
        <v>30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0"/>
        <v>02CO</v>
      </c>
      <c r="B57" s="67" t="s">
        <v>0</v>
      </c>
      <c r="C57" s="67" t="s">
        <v>480</v>
      </c>
      <c r="D57" s="67" t="s">
        <v>481</v>
      </c>
      <c r="E57" s="68">
        <v>44650</v>
      </c>
      <c r="F57" s="185" t="s">
        <v>823</v>
      </c>
      <c r="G57" s="67" t="s">
        <v>829</v>
      </c>
      <c r="H57" s="69">
        <v>2</v>
      </c>
      <c r="I57" s="69">
        <v>0</v>
      </c>
      <c r="J57" s="69">
        <v>197</v>
      </c>
      <c r="K57" s="69">
        <v>390</v>
      </c>
      <c r="L57" s="69">
        <v>390</v>
      </c>
      <c r="M57" s="69">
        <v>0</v>
      </c>
      <c r="N57" s="69">
        <v>0</v>
      </c>
      <c r="O57" s="69">
        <v>0</v>
      </c>
      <c r="P57" s="69">
        <v>178</v>
      </c>
      <c r="Q57" s="80">
        <v>15</v>
      </c>
      <c r="R57" s="80">
        <v>8536881</v>
      </c>
      <c r="S57" s="80">
        <v>91154</v>
      </c>
      <c r="T57" s="80">
        <v>8445727</v>
      </c>
      <c r="U57" s="80">
        <v>8536881</v>
      </c>
      <c r="V57" s="80">
        <v>9157134</v>
      </c>
      <c r="W57" s="80">
        <v>0</v>
      </c>
      <c r="X57" s="80">
        <v>0</v>
      </c>
      <c r="Y57" s="80">
        <v>0</v>
      </c>
      <c r="Z57" s="80">
        <v>9157134</v>
      </c>
      <c r="AA57" s="80">
        <v>9260550</v>
      </c>
      <c r="AB57" s="80">
        <v>103416</v>
      </c>
      <c r="AC57" s="69">
        <v>0</v>
      </c>
      <c r="AD57" s="69">
        <v>156</v>
      </c>
      <c r="AE57" s="69">
        <v>0</v>
      </c>
      <c r="AF57" s="80">
        <v>1</v>
      </c>
      <c r="AG57" s="80">
        <v>23794</v>
      </c>
      <c r="AH57" s="69">
        <v>0</v>
      </c>
      <c r="AI57" s="69">
        <v>0</v>
      </c>
      <c r="AJ57" s="80">
        <v>14</v>
      </c>
      <c r="AK57" s="80">
        <v>12482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145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145</v>
      </c>
      <c r="CB57" s="80">
        <v>15</v>
      </c>
      <c r="CC57" s="80">
        <v>36276</v>
      </c>
      <c r="CD57" s="69">
        <v>0</v>
      </c>
      <c r="CE57" s="69" t="s">
        <v>626</v>
      </c>
      <c r="CF57" s="69" t="s">
        <v>627</v>
      </c>
      <c r="CG57" s="69" t="s">
        <v>570</v>
      </c>
      <c r="CH57" s="69" t="s">
        <v>570</v>
      </c>
      <c r="CI57" s="69" t="s">
        <v>570</v>
      </c>
      <c r="CJ57" s="68" t="s">
        <v>570</v>
      </c>
      <c r="CK57" s="68">
        <v>45303</v>
      </c>
      <c r="CL57" s="185" t="s">
        <v>823</v>
      </c>
      <c r="CM57" s="67" t="s">
        <v>824</v>
      </c>
      <c r="CN57" s="67" t="s">
        <v>168</v>
      </c>
      <c r="CO57" s="68">
        <v>45169</v>
      </c>
      <c r="CP57" s="185" t="s">
        <v>825</v>
      </c>
      <c r="CQ57" s="67" t="s">
        <v>824</v>
      </c>
      <c r="CR57" s="67" t="s">
        <v>833</v>
      </c>
      <c r="CS57" s="69">
        <v>10386871.810000001</v>
      </c>
      <c r="CT57" s="69"/>
      <c r="CU57" s="69"/>
      <c r="CV57" s="69">
        <v>15</v>
      </c>
      <c r="CW57" s="69">
        <v>22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0"/>
        <v>02CO</v>
      </c>
      <c r="B58" s="67" t="s">
        <v>0</v>
      </c>
      <c r="C58" s="67" t="s">
        <v>260</v>
      </c>
      <c r="D58" s="67" t="s">
        <v>261</v>
      </c>
      <c r="E58" s="68">
        <v>44650</v>
      </c>
      <c r="F58" s="185" t="s">
        <v>823</v>
      </c>
      <c r="G58" s="67" t="s">
        <v>829</v>
      </c>
      <c r="H58" s="69">
        <v>2</v>
      </c>
      <c r="I58" s="69">
        <v>1</v>
      </c>
      <c r="J58" s="69">
        <v>360</v>
      </c>
      <c r="K58" s="69">
        <v>392</v>
      </c>
      <c r="L58" s="69">
        <v>383</v>
      </c>
      <c r="M58" s="69">
        <v>9</v>
      </c>
      <c r="N58" s="69">
        <v>0</v>
      </c>
      <c r="O58" s="69">
        <v>0</v>
      </c>
      <c r="P58" s="69">
        <v>32</v>
      </c>
      <c r="Q58" s="80">
        <v>0</v>
      </c>
      <c r="R58" s="80">
        <v>13369606</v>
      </c>
      <c r="S58" s="80">
        <v>130623</v>
      </c>
      <c r="T58" s="80">
        <v>13238982</v>
      </c>
      <c r="U58" s="80">
        <v>13375355</v>
      </c>
      <c r="V58" s="80">
        <v>13678461</v>
      </c>
      <c r="W58" s="80">
        <v>0</v>
      </c>
      <c r="X58" s="80">
        <v>0</v>
      </c>
      <c r="Y58" s="80">
        <v>0</v>
      </c>
      <c r="Z58" s="80">
        <v>13678461</v>
      </c>
      <c r="AA58" s="80">
        <v>14086129</v>
      </c>
      <c r="AB58" s="80">
        <v>413419</v>
      </c>
      <c r="AC58" s="69">
        <v>5750</v>
      </c>
      <c r="AD58" s="69">
        <v>13</v>
      </c>
      <c r="AE58" s="69">
        <v>0</v>
      </c>
      <c r="AF58" s="80">
        <v>0</v>
      </c>
      <c r="AG58" s="80">
        <v>3089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6506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5750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0</v>
      </c>
      <c r="CB58" s="80">
        <v>0</v>
      </c>
      <c r="CC58" s="80">
        <v>15345</v>
      </c>
      <c r="CD58" s="69">
        <v>0</v>
      </c>
      <c r="CE58" s="69" t="s">
        <v>626</v>
      </c>
      <c r="CF58" s="69" t="s">
        <v>627</v>
      </c>
      <c r="CG58" s="69" t="s">
        <v>570</v>
      </c>
      <c r="CH58" s="69" t="s">
        <v>570</v>
      </c>
      <c r="CI58" s="69" t="s">
        <v>570</v>
      </c>
      <c r="CJ58" s="68" t="s">
        <v>570</v>
      </c>
      <c r="CK58" s="68">
        <v>45313</v>
      </c>
      <c r="CL58" s="185" t="s">
        <v>823</v>
      </c>
      <c r="CM58" s="67" t="s">
        <v>824</v>
      </c>
      <c r="CN58" s="67" t="s">
        <v>168</v>
      </c>
      <c r="CO58" s="68">
        <v>45141</v>
      </c>
      <c r="CP58" s="185" t="s">
        <v>825</v>
      </c>
      <c r="CQ58" s="67" t="s">
        <v>824</v>
      </c>
      <c r="CR58" s="67" t="s">
        <v>835</v>
      </c>
      <c r="CS58" s="69">
        <v>15619864.41</v>
      </c>
      <c r="CT58" s="69"/>
      <c r="CU58" s="69"/>
      <c r="CV58" s="69">
        <v>0</v>
      </c>
      <c r="CW58" s="69">
        <v>19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0"/>
        <v>02CO</v>
      </c>
      <c r="B59" s="67" t="s">
        <v>0</v>
      </c>
      <c r="C59" s="67" t="s">
        <v>482</v>
      </c>
      <c r="D59" s="67" t="s">
        <v>483</v>
      </c>
      <c r="E59" s="68">
        <v>44356</v>
      </c>
      <c r="F59" s="185" t="s">
        <v>821</v>
      </c>
      <c r="G59" s="67" t="s">
        <v>822</v>
      </c>
      <c r="H59" s="69">
        <v>2</v>
      </c>
      <c r="I59" s="69">
        <v>0</v>
      </c>
      <c r="J59" s="69">
        <v>350</v>
      </c>
      <c r="K59" s="69">
        <v>464</v>
      </c>
      <c r="L59" s="69">
        <v>459</v>
      </c>
      <c r="M59" s="69">
        <v>5</v>
      </c>
      <c r="N59" s="69">
        <v>0</v>
      </c>
      <c r="O59" s="69">
        <v>0</v>
      </c>
      <c r="P59" s="69">
        <v>86</v>
      </c>
      <c r="Q59" s="80">
        <v>28</v>
      </c>
      <c r="R59" s="80">
        <v>7918962</v>
      </c>
      <c r="S59" s="80">
        <v>100000</v>
      </c>
      <c r="T59" s="80">
        <v>7818962</v>
      </c>
      <c r="U59" s="80">
        <v>7918962</v>
      </c>
      <c r="V59" s="80">
        <v>7962203</v>
      </c>
      <c r="W59" s="80">
        <v>0</v>
      </c>
      <c r="X59" s="80">
        <v>0</v>
      </c>
      <c r="Y59" s="80">
        <v>0</v>
      </c>
      <c r="Z59" s="80">
        <v>7962203</v>
      </c>
      <c r="AA59" s="80">
        <v>8267055</v>
      </c>
      <c r="AB59" s="80">
        <v>304853</v>
      </c>
      <c r="AC59" s="69">
        <v>0</v>
      </c>
      <c r="AD59" s="69">
        <v>42</v>
      </c>
      <c r="AE59" s="69">
        <v>0</v>
      </c>
      <c r="AF59" s="80">
        <v>28</v>
      </c>
      <c r="AG59" s="80">
        <v>0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28</v>
      </c>
      <c r="CC59" s="80">
        <v>0</v>
      </c>
      <c r="CD59" s="69">
        <v>0</v>
      </c>
      <c r="CE59" s="69" t="s">
        <v>626</v>
      </c>
      <c r="CF59" s="69" t="s">
        <v>627</v>
      </c>
      <c r="CG59" s="69" t="s">
        <v>570</v>
      </c>
      <c r="CH59" s="69" t="s">
        <v>570</v>
      </c>
      <c r="CI59" s="69" t="s">
        <v>570</v>
      </c>
      <c r="CJ59" s="68" t="s">
        <v>570</v>
      </c>
      <c r="CK59" s="68">
        <v>45176</v>
      </c>
      <c r="CL59" s="185" t="s">
        <v>825</v>
      </c>
      <c r="CM59" s="67" t="s">
        <v>824</v>
      </c>
      <c r="CN59" s="67" t="s">
        <v>168</v>
      </c>
      <c r="CO59" s="68">
        <v>44980</v>
      </c>
      <c r="CP59" s="185" t="s">
        <v>823</v>
      </c>
      <c r="CQ59" s="67" t="s">
        <v>827</v>
      </c>
      <c r="CR59" s="67" t="s">
        <v>833</v>
      </c>
      <c r="CS59" s="69">
        <v>7233767.7699999996</v>
      </c>
      <c r="CT59" s="69"/>
      <c r="CU59" s="69"/>
      <c r="CV59" s="69">
        <v>28</v>
      </c>
      <c r="CW59" s="69">
        <v>44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0"/>
        <v>02CO</v>
      </c>
      <c r="B60" s="67" t="s">
        <v>0</v>
      </c>
      <c r="C60" s="67" t="s">
        <v>262</v>
      </c>
      <c r="D60" s="67" t="s">
        <v>263</v>
      </c>
      <c r="E60" s="68">
        <v>44517</v>
      </c>
      <c r="F60" s="185" t="s">
        <v>828</v>
      </c>
      <c r="G60" s="67" t="s">
        <v>829</v>
      </c>
      <c r="H60" s="69">
        <v>1</v>
      </c>
      <c r="I60" s="69">
        <v>2</v>
      </c>
      <c r="J60" s="69">
        <v>85</v>
      </c>
      <c r="K60" s="69">
        <v>354</v>
      </c>
      <c r="L60" s="69">
        <v>373</v>
      </c>
      <c r="M60" s="69">
        <v>-19</v>
      </c>
      <c r="N60" s="69">
        <v>19</v>
      </c>
      <c r="O60" s="69">
        <v>0</v>
      </c>
      <c r="P60" s="69">
        <v>108</v>
      </c>
      <c r="Q60" s="80">
        <v>161</v>
      </c>
      <c r="R60" s="80">
        <v>997892</v>
      </c>
      <c r="S60" s="80">
        <v>42783</v>
      </c>
      <c r="T60" s="80">
        <v>955110</v>
      </c>
      <c r="U60" s="80">
        <v>1048834</v>
      </c>
      <c r="V60" s="80">
        <v>1111095</v>
      </c>
      <c r="W60" s="80">
        <v>-32186</v>
      </c>
      <c r="X60" s="80">
        <v>0</v>
      </c>
      <c r="Y60" s="80">
        <v>-32186</v>
      </c>
      <c r="Z60" s="80">
        <v>1078909</v>
      </c>
      <c r="AA60" s="80">
        <v>1111095</v>
      </c>
      <c r="AB60" s="80">
        <v>32186</v>
      </c>
      <c r="AC60" s="69">
        <v>50942</v>
      </c>
      <c r="AD60" s="69">
        <v>46</v>
      </c>
      <c r="AE60" s="69">
        <v>0</v>
      </c>
      <c r="AF60" s="80">
        <v>0</v>
      </c>
      <c r="AG60" s="80">
        <v>0</v>
      </c>
      <c r="AH60" s="69">
        <v>0</v>
      </c>
      <c r="AI60" s="69">
        <v>22</v>
      </c>
      <c r="AJ60" s="80">
        <v>121</v>
      </c>
      <c r="AK60" s="80">
        <v>80716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30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22</v>
      </c>
      <c r="CB60" s="80">
        <v>151</v>
      </c>
      <c r="CC60" s="80">
        <v>80716</v>
      </c>
      <c r="CD60" s="69">
        <v>0</v>
      </c>
      <c r="CE60" s="69" t="s">
        <v>634</v>
      </c>
      <c r="CF60" s="69" t="s">
        <v>635</v>
      </c>
      <c r="CG60" s="69" t="s">
        <v>570</v>
      </c>
      <c r="CH60" s="69" t="s">
        <v>570</v>
      </c>
      <c r="CI60" s="69" t="s">
        <v>570</v>
      </c>
      <c r="CJ60" s="68" t="s">
        <v>570</v>
      </c>
      <c r="CK60" s="68">
        <v>45336</v>
      </c>
      <c r="CL60" s="185" t="s">
        <v>823</v>
      </c>
      <c r="CM60" s="67" t="s">
        <v>824</v>
      </c>
      <c r="CN60" s="67" t="s">
        <v>168</v>
      </c>
      <c r="CO60" s="68">
        <v>45085</v>
      </c>
      <c r="CP60" s="185" t="s">
        <v>821</v>
      </c>
      <c r="CQ60" s="67" t="s">
        <v>827</v>
      </c>
      <c r="CR60" s="67" t="s">
        <v>835</v>
      </c>
      <c r="CS60" s="69">
        <v>943264.64</v>
      </c>
      <c r="CT60" s="69"/>
      <c r="CU60" s="69"/>
      <c r="CV60" s="69">
        <v>151</v>
      </c>
      <c r="CW60" s="69">
        <v>70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CO</v>
      </c>
    </row>
    <row r="61" spans="1:111">
      <c r="A61" t="str">
        <f t="shared" si="0"/>
        <v>02CO</v>
      </c>
      <c r="B61" s="67" t="s">
        <v>0</v>
      </c>
      <c r="C61" s="67" t="s">
        <v>484</v>
      </c>
      <c r="D61" s="67" t="s">
        <v>485</v>
      </c>
      <c r="E61" s="68">
        <v>44587</v>
      </c>
      <c r="F61" s="185" t="s">
        <v>823</v>
      </c>
      <c r="G61" s="67" t="s">
        <v>829</v>
      </c>
      <c r="H61" s="69">
        <v>1</v>
      </c>
      <c r="I61" s="69">
        <v>0</v>
      </c>
      <c r="J61" s="69">
        <v>120</v>
      </c>
      <c r="K61" s="69">
        <v>193</v>
      </c>
      <c r="L61" s="69">
        <v>185</v>
      </c>
      <c r="M61" s="69">
        <v>8</v>
      </c>
      <c r="N61" s="69">
        <v>0</v>
      </c>
      <c r="O61" s="69">
        <v>0</v>
      </c>
      <c r="P61" s="69">
        <v>27</v>
      </c>
      <c r="Q61" s="80">
        <v>46</v>
      </c>
      <c r="R61" s="80">
        <v>1077522</v>
      </c>
      <c r="S61" s="80">
        <v>44955</v>
      </c>
      <c r="T61" s="80">
        <v>1032567</v>
      </c>
      <c r="U61" s="80">
        <v>1077522</v>
      </c>
      <c r="V61" s="80">
        <v>1075156</v>
      </c>
      <c r="W61" s="80">
        <v>0</v>
      </c>
      <c r="X61" s="80">
        <v>0</v>
      </c>
      <c r="Y61" s="80">
        <v>0</v>
      </c>
      <c r="Z61" s="80">
        <v>1075156</v>
      </c>
      <c r="AA61" s="80">
        <v>1075156</v>
      </c>
      <c r="AB61" s="80">
        <v>0</v>
      </c>
      <c r="AC61" s="69">
        <v>0</v>
      </c>
      <c r="AD61" s="69">
        <v>16</v>
      </c>
      <c r="AE61" s="69">
        <v>0</v>
      </c>
      <c r="AF61" s="80">
        <v>30</v>
      </c>
      <c r="AG61" s="80">
        <v>18350</v>
      </c>
      <c r="AH61" s="69">
        <v>0</v>
      </c>
      <c r="AI61" s="69">
        <v>0</v>
      </c>
      <c r="AJ61" s="80">
        <v>16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46</v>
      </c>
      <c r="CC61" s="80">
        <v>18350</v>
      </c>
      <c r="CD61" s="69">
        <v>0</v>
      </c>
      <c r="CE61" s="69" t="s">
        <v>577</v>
      </c>
      <c r="CF61" s="69" t="s">
        <v>578</v>
      </c>
      <c r="CG61" s="69" t="s">
        <v>570</v>
      </c>
      <c r="CH61" s="69" t="s">
        <v>570</v>
      </c>
      <c r="CI61" s="69" t="s">
        <v>570</v>
      </c>
      <c r="CJ61" s="68" t="s">
        <v>570</v>
      </c>
      <c r="CK61" s="68">
        <v>45160</v>
      </c>
      <c r="CL61" s="185" t="s">
        <v>825</v>
      </c>
      <c r="CM61" s="67" t="s">
        <v>824</v>
      </c>
      <c r="CN61" s="67" t="s">
        <v>168</v>
      </c>
      <c r="CO61" s="68">
        <v>44848</v>
      </c>
      <c r="CP61" s="185" t="s">
        <v>828</v>
      </c>
      <c r="CQ61" s="67" t="s">
        <v>827</v>
      </c>
      <c r="CR61" s="67" t="s">
        <v>465</v>
      </c>
      <c r="CS61" s="69">
        <v>1339271.3600000001</v>
      </c>
      <c r="CT61" s="69"/>
      <c r="CU61" s="69"/>
      <c r="CV61" s="69">
        <v>46</v>
      </c>
      <c r="CW61" s="69">
        <v>11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CO</v>
      </c>
    </row>
    <row r="62" spans="1:111">
      <c r="A62" t="str">
        <f t="shared" si="0"/>
        <v>02CO</v>
      </c>
      <c r="B62" s="67" t="s">
        <v>0</v>
      </c>
      <c r="C62" s="67" t="s">
        <v>486</v>
      </c>
      <c r="D62" s="67" t="s">
        <v>487</v>
      </c>
      <c r="E62" s="68">
        <v>44720</v>
      </c>
      <c r="F62" s="185" t="s">
        <v>821</v>
      </c>
      <c r="G62" s="67" t="s">
        <v>829</v>
      </c>
      <c r="H62" s="69">
        <v>2</v>
      </c>
      <c r="I62" s="69">
        <v>0</v>
      </c>
      <c r="J62" s="69">
        <v>180</v>
      </c>
      <c r="K62" s="69">
        <v>199</v>
      </c>
      <c r="L62" s="69">
        <v>178</v>
      </c>
      <c r="M62" s="69">
        <v>21</v>
      </c>
      <c r="N62" s="69">
        <v>0</v>
      </c>
      <c r="O62" s="69">
        <v>0</v>
      </c>
      <c r="P62" s="69">
        <v>19</v>
      </c>
      <c r="Q62" s="80">
        <v>0</v>
      </c>
      <c r="R62" s="80">
        <v>1298306</v>
      </c>
      <c r="S62" s="80">
        <v>50000</v>
      </c>
      <c r="T62" s="80">
        <v>1248306</v>
      </c>
      <c r="U62" s="80">
        <v>1298306</v>
      </c>
      <c r="V62" s="80">
        <v>1209436</v>
      </c>
      <c r="W62" s="80">
        <v>0</v>
      </c>
      <c r="X62" s="80">
        <v>0</v>
      </c>
      <c r="Y62" s="80">
        <v>0</v>
      </c>
      <c r="Z62" s="80">
        <v>1209436</v>
      </c>
      <c r="AA62" s="80">
        <v>1209097</v>
      </c>
      <c r="AB62" s="80">
        <v>-339</v>
      </c>
      <c r="AC62" s="69">
        <v>0</v>
      </c>
      <c r="AD62" s="69">
        <v>4</v>
      </c>
      <c r="AE62" s="69">
        <v>0</v>
      </c>
      <c r="AF62" s="80">
        <v>0</v>
      </c>
      <c r="AG62" s="80">
        <v>0</v>
      </c>
      <c r="AH62" s="69">
        <v>0</v>
      </c>
      <c r="AI62" s="69">
        <v>0</v>
      </c>
      <c r="AJ62" s="80">
        <v>0</v>
      </c>
      <c r="AK62" s="80">
        <v>1848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0</v>
      </c>
      <c r="CC62" s="80">
        <v>1848</v>
      </c>
      <c r="CD62" s="69">
        <v>0</v>
      </c>
      <c r="CE62" s="69" t="s">
        <v>640</v>
      </c>
      <c r="CF62" s="69" t="s">
        <v>641</v>
      </c>
      <c r="CG62" s="69" t="s">
        <v>570</v>
      </c>
      <c r="CH62" s="69" t="s">
        <v>570</v>
      </c>
      <c r="CI62" s="69" t="s">
        <v>570</v>
      </c>
      <c r="CJ62" s="68" t="s">
        <v>570</v>
      </c>
      <c r="CK62" s="68">
        <v>45169</v>
      </c>
      <c r="CL62" s="185" t="s">
        <v>825</v>
      </c>
      <c r="CM62" s="67" t="s">
        <v>824</v>
      </c>
      <c r="CN62" s="67" t="s">
        <v>168</v>
      </c>
      <c r="CO62" s="68">
        <v>45035</v>
      </c>
      <c r="CP62" s="185" t="s">
        <v>821</v>
      </c>
      <c r="CQ62" s="67" t="s">
        <v>827</v>
      </c>
      <c r="CR62" s="67" t="s">
        <v>833</v>
      </c>
      <c r="CS62" s="69">
        <v>1554775.94</v>
      </c>
      <c r="CT62" s="69"/>
      <c r="CU62" s="69"/>
      <c r="CV62" s="69">
        <v>0</v>
      </c>
      <c r="CW62" s="69">
        <v>15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CO</v>
      </c>
    </row>
    <row r="63" spans="1:111">
      <c r="A63" t="str">
        <f t="shared" si="0"/>
        <v>02CO</v>
      </c>
      <c r="B63" s="67" t="s">
        <v>0</v>
      </c>
      <c r="C63" s="67" t="s">
        <v>488</v>
      </c>
      <c r="D63" s="67" t="s">
        <v>489</v>
      </c>
      <c r="E63" s="68">
        <v>44720</v>
      </c>
      <c r="F63" s="185" t="s">
        <v>821</v>
      </c>
      <c r="G63" s="67" t="s">
        <v>829</v>
      </c>
      <c r="H63" s="69">
        <v>1</v>
      </c>
      <c r="I63" s="69">
        <v>0</v>
      </c>
      <c r="J63" s="69">
        <v>300</v>
      </c>
      <c r="K63" s="69">
        <v>355</v>
      </c>
      <c r="L63" s="69">
        <v>351</v>
      </c>
      <c r="M63" s="69">
        <v>4</v>
      </c>
      <c r="N63" s="69">
        <v>0</v>
      </c>
      <c r="O63" s="69">
        <v>0</v>
      </c>
      <c r="P63" s="69">
        <v>55</v>
      </c>
      <c r="Q63" s="80">
        <v>0</v>
      </c>
      <c r="R63" s="80">
        <v>13193368</v>
      </c>
      <c r="S63" s="80">
        <v>109807</v>
      </c>
      <c r="T63" s="80">
        <v>13083561</v>
      </c>
      <c r="U63" s="80">
        <v>13193368</v>
      </c>
      <c r="V63" s="80">
        <v>13034580</v>
      </c>
      <c r="W63" s="80">
        <v>0</v>
      </c>
      <c r="X63" s="80">
        <v>0</v>
      </c>
      <c r="Y63" s="80">
        <v>0</v>
      </c>
      <c r="Z63" s="80">
        <v>13034580</v>
      </c>
      <c r="AA63" s="80">
        <v>12703529</v>
      </c>
      <c r="AB63" s="80">
        <v>-331050</v>
      </c>
      <c r="AC63" s="69">
        <v>0</v>
      </c>
      <c r="AD63" s="69">
        <v>29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1465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0</v>
      </c>
      <c r="CC63" s="80">
        <v>1465</v>
      </c>
      <c r="CD63" s="69">
        <v>0</v>
      </c>
      <c r="CE63" s="69" t="s">
        <v>588</v>
      </c>
      <c r="CF63" s="69" t="s">
        <v>589</v>
      </c>
      <c r="CG63" s="69" t="s">
        <v>570</v>
      </c>
      <c r="CH63" s="69" t="s">
        <v>570</v>
      </c>
      <c r="CI63" s="69" t="s">
        <v>570</v>
      </c>
      <c r="CJ63" s="68" t="s">
        <v>570</v>
      </c>
      <c r="CK63" s="68">
        <v>45342</v>
      </c>
      <c r="CL63" s="185" t="s">
        <v>823</v>
      </c>
      <c r="CM63" s="67" t="s">
        <v>824</v>
      </c>
      <c r="CN63" s="67" t="s">
        <v>168</v>
      </c>
      <c r="CO63" s="68">
        <v>45161</v>
      </c>
      <c r="CP63" s="185" t="s">
        <v>825</v>
      </c>
      <c r="CQ63" s="67" t="s">
        <v>824</v>
      </c>
      <c r="CR63" s="67" t="s">
        <v>465</v>
      </c>
      <c r="CS63" s="69">
        <v>10896297.689999999</v>
      </c>
      <c r="CT63" s="69"/>
      <c r="CU63" s="69"/>
      <c r="CV63" s="69">
        <v>0</v>
      </c>
      <c r="CW63" s="69">
        <v>26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CO</v>
      </c>
    </row>
    <row r="64" spans="1:111">
      <c r="A64" t="str">
        <f t="shared" si="0"/>
        <v>02CO</v>
      </c>
      <c r="B64" s="67" t="s">
        <v>0</v>
      </c>
      <c r="C64" s="67" t="s">
        <v>642</v>
      </c>
      <c r="D64" s="67" t="s">
        <v>839</v>
      </c>
      <c r="E64" s="68">
        <v>44727</v>
      </c>
      <c r="F64" s="185" t="s">
        <v>821</v>
      </c>
      <c r="G64" s="67" t="s">
        <v>829</v>
      </c>
      <c r="H64" s="69">
        <v>1</v>
      </c>
      <c r="I64" s="69">
        <v>0</v>
      </c>
      <c r="J64" s="69">
        <v>90</v>
      </c>
      <c r="K64" s="69">
        <v>90</v>
      </c>
      <c r="L64" s="69">
        <v>19</v>
      </c>
      <c r="M64" s="69">
        <v>71</v>
      </c>
      <c r="N64" s="69">
        <v>0</v>
      </c>
      <c r="O64" s="69">
        <v>0</v>
      </c>
      <c r="P64" s="69">
        <v>0</v>
      </c>
      <c r="Q64" s="80">
        <v>0</v>
      </c>
      <c r="R64" s="80">
        <v>240110</v>
      </c>
      <c r="S64" s="80">
        <v>17791</v>
      </c>
      <c r="T64" s="80">
        <v>222319</v>
      </c>
      <c r="U64" s="80">
        <v>240110</v>
      </c>
      <c r="V64" s="80">
        <v>185940</v>
      </c>
      <c r="W64" s="80">
        <v>0</v>
      </c>
      <c r="X64" s="80">
        <v>0</v>
      </c>
      <c r="Y64" s="80">
        <v>0</v>
      </c>
      <c r="Z64" s="80">
        <v>185940</v>
      </c>
      <c r="AA64" s="80">
        <v>185940</v>
      </c>
      <c r="AB64" s="80">
        <v>0</v>
      </c>
      <c r="AC64" s="69">
        <v>0</v>
      </c>
      <c r="AD64" s="69">
        <v>0</v>
      </c>
      <c r="AE64" s="69">
        <v>0</v>
      </c>
      <c r="AF64" s="80">
        <v>0</v>
      </c>
      <c r="AG64" s="80">
        <v>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0</v>
      </c>
      <c r="CB64" s="80">
        <v>0</v>
      </c>
      <c r="CC64" s="80">
        <v>0</v>
      </c>
      <c r="CD64" s="69">
        <v>0</v>
      </c>
      <c r="CE64" s="69" t="s">
        <v>643</v>
      </c>
      <c r="CF64" s="69" t="s">
        <v>644</v>
      </c>
      <c r="CG64" s="69" t="s">
        <v>570</v>
      </c>
      <c r="CH64" s="69" t="s">
        <v>570</v>
      </c>
      <c r="CI64" s="69" t="s">
        <v>570</v>
      </c>
      <c r="CJ64" s="68" t="s">
        <v>570</v>
      </c>
      <c r="CK64" s="68">
        <v>45156</v>
      </c>
      <c r="CL64" s="185" t="s">
        <v>825</v>
      </c>
      <c r="CM64" s="67" t="s">
        <v>824</v>
      </c>
      <c r="CN64" s="67" t="s">
        <v>168</v>
      </c>
      <c r="CO64" s="68">
        <v>45016</v>
      </c>
      <c r="CP64" s="185" t="s">
        <v>823</v>
      </c>
      <c r="CQ64" s="67" t="s">
        <v>827</v>
      </c>
      <c r="CR64" s="67" t="s">
        <v>465</v>
      </c>
      <c r="CS64" s="69">
        <v>402519.71</v>
      </c>
      <c r="CT64" s="69"/>
      <c r="CU64" s="69"/>
      <c r="CV64" s="69">
        <v>0</v>
      </c>
      <c r="CW64" s="69">
        <v>0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CO</v>
      </c>
    </row>
    <row r="65" spans="1:111">
      <c r="A65" t="str">
        <f t="shared" ref="A65:A128" si="4">CONCATENATE(B65,DG65)</f>
        <v>02CO</v>
      </c>
      <c r="B65" s="67" t="s">
        <v>0</v>
      </c>
      <c r="C65" s="67" t="s">
        <v>490</v>
      </c>
      <c r="D65" s="67" t="s">
        <v>491</v>
      </c>
      <c r="E65" s="68">
        <v>44727</v>
      </c>
      <c r="F65" s="185" t="s">
        <v>821</v>
      </c>
      <c r="G65" s="67" t="s">
        <v>829</v>
      </c>
      <c r="H65" s="69">
        <v>1</v>
      </c>
      <c r="I65" s="69">
        <v>0</v>
      </c>
      <c r="J65" s="69">
        <v>60</v>
      </c>
      <c r="K65" s="69">
        <v>160</v>
      </c>
      <c r="L65" s="69">
        <v>160</v>
      </c>
      <c r="M65" s="69">
        <v>0</v>
      </c>
      <c r="N65" s="69">
        <v>0</v>
      </c>
      <c r="O65" s="69">
        <v>0</v>
      </c>
      <c r="P65" s="69">
        <v>69</v>
      </c>
      <c r="Q65" s="80">
        <v>31</v>
      </c>
      <c r="R65" s="80">
        <v>1386562</v>
      </c>
      <c r="S65" s="80">
        <v>50000</v>
      </c>
      <c r="T65" s="80">
        <v>1336562</v>
      </c>
      <c r="U65" s="80">
        <v>1386562</v>
      </c>
      <c r="V65" s="80">
        <v>1349510</v>
      </c>
      <c r="W65" s="80">
        <v>0</v>
      </c>
      <c r="X65" s="80">
        <v>0</v>
      </c>
      <c r="Y65" s="80">
        <v>0</v>
      </c>
      <c r="Z65" s="80">
        <v>1349510</v>
      </c>
      <c r="AA65" s="80">
        <v>1349510</v>
      </c>
      <c r="AB65" s="80">
        <v>0</v>
      </c>
      <c r="AC65" s="69">
        <v>0</v>
      </c>
      <c r="AD65" s="69">
        <v>53</v>
      </c>
      <c r="AE65" s="69">
        <v>0</v>
      </c>
      <c r="AF65" s="80">
        <v>0</v>
      </c>
      <c r="AG65" s="80">
        <v>0</v>
      </c>
      <c r="AH65" s="69">
        <v>0</v>
      </c>
      <c r="AI65" s="69">
        <v>0</v>
      </c>
      <c r="AJ65" s="80">
        <v>0</v>
      </c>
      <c r="AK65" s="80">
        <v>0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31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0</v>
      </c>
      <c r="CB65" s="80">
        <v>31</v>
      </c>
      <c r="CC65" s="80">
        <v>0</v>
      </c>
      <c r="CD65" s="69">
        <v>0</v>
      </c>
      <c r="CE65" s="69" t="s">
        <v>626</v>
      </c>
      <c r="CF65" s="69" t="s">
        <v>627</v>
      </c>
      <c r="CG65" s="69" t="s">
        <v>570</v>
      </c>
      <c r="CH65" s="69" t="s">
        <v>570</v>
      </c>
      <c r="CI65" s="69" t="s">
        <v>570</v>
      </c>
      <c r="CJ65" s="68" t="s">
        <v>570</v>
      </c>
      <c r="CK65" s="68">
        <v>45260</v>
      </c>
      <c r="CL65" s="185" t="s">
        <v>828</v>
      </c>
      <c r="CM65" s="67" t="s">
        <v>824</v>
      </c>
      <c r="CN65" s="67" t="s">
        <v>168</v>
      </c>
      <c r="CO65" s="68">
        <v>44999</v>
      </c>
      <c r="CP65" s="185" t="s">
        <v>823</v>
      </c>
      <c r="CQ65" s="67" t="s">
        <v>827</v>
      </c>
      <c r="CR65" s="67" t="s">
        <v>465</v>
      </c>
      <c r="CS65" s="69">
        <v>1705476.65</v>
      </c>
      <c r="CT65" s="69"/>
      <c r="CU65" s="69"/>
      <c r="CV65" s="69">
        <v>31</v>
      </c>
      <c r="CW65" s="69">
        <v>16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5">IF(LEFT(C65,1)="E","DO","CO")</f>
        <v>CO</v>
      </c>
    </row>
    <row r="66" spans="1:111">
      <c r="A66" t="str">
        <f t="shared" si="4"/>
        <v>02CO</v>
      </c>
      <c r="B66" s="67" t="s">
        <v>0</v>
      </c>
      <c r="C66" s="67" t="s">
        <v>264</v>
      </c>
      <c r="D66" s="67" t="s">
        <v>265</v>
      </c>
      <c r="E66" s="68">
        <v>44727</v>
      </c>
      <c r="F66" s="185" t="s">
        <v>821</v>
      </c>
      <c r="G66" s="67" t="s">
        <v>829</v>
      </c>
      <c r="H66" s="69">
        <v>2</v>
      </c>
      <c r="I66" s="69">
        <v>3</v>
      </c>
      <c r="J66" s="69">
        <v>90</v>
      </c>
      <c r="K66" s="69">
        <v>144</v>
      </c>
      <c r="L66" s="69">
        <v>140</v>
      </c>
      <c r="M66" s="69">
        <v>4</v>
      </c>
      <c r="N66" s="69">
        <v>0</v>
      </c>
      <c r="O66" s="69">
        <v>0</v>
      </c>
      <c r="P66" s="69">
        <v>47</v>
      </c>
      <c r="Q66" s="80">
        <v>7</v>
      </c>
      <c r="R66" s="80">
        <v>744369</v>
      </c>
      <c r="S66" s="80">
        <v>43296</v>
      </c>
      <c r="T66" s="80">
        <v>701073</v>
      </c>
      <c r="U66" s="80">
        <v>788349</v>
      </c>
      <c r="V66" s="80">
        <v>712669</v>
      </c>
      <c r="W66" s="80">
        <v>0</v>
      </c>
      <c r="X66" s="80">
        <v>0</v>
      </c>
      <c r="Y66" s="80">
        <v>0</v>
      </c>
      <c r="Z66" s="80">
        <v>712669</v>
      </c>
      <c r="AA66" s="80">
        <v>709731</v>
      </c>
      <c r="AB66" s="80">
        <v>0</v>
      </c>
      <c r="AC66" s="69">
        <v>43980</v>
      </c>
      <c r="AD66" s="69">
        <v>10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7</v>
      </c>
      <c r="AK66" s="80">
        <v>41042</v>
      </c>
      <c r="AL66" s="69">
        <v>41042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14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2938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14</v>
      </c>
      <c r="CB66" s="80">
        <v>7</v>
      </c>
      <c r="CC66" s="80">
        <v>43980</v>
      </c>
      <c r="CD66" s="69">
        <v>41042</v>
      </c>
      <c r="CE66" s="69" t="s">
        <v>617</v>
      </c>
      <c r="CF66" s="69" t="s">
        <v>618</v>
      </c>
      <c r="CG66" s="69" t="s">
        <v>570</v>
      </c>
      <c r="CH66" s="69" t="s">
        <v>570</v>
      </c>
      <c r="CI66" s="69" t="s">
        <v>570</v>
      </c>
      <c r="CJ66" s="68" t="s">
        <v>570</v>
      </c>
      <c r="CK66" s="68">
        <v>45267</v>
      </c>
      <c r="CL66" s="185" t="s">
        <v>828</v>
      </c>
      <c r="CM66" s="67" t="s">
        <v>824</v>
      </c>
      <c r="CN66" s="67" t="s">
        <v>168</v>
      </c>
      <c r="CO66" s="68">
        <v>44950</v>
      </c>
      <c r="CP66" s="185" t="s">
        <v>823</v>
      </c>
      <c r="CQ66" s="67" t="s">
        <v>827</v>
      </c>
      <c r="CR66" s="67" t="s">
        <v>465</v>
      </c>
      <c r="CS66" s="69">
        <v>931264.85</v>
      </c>
      <c r="CT66" s="69"/>
      <c r="CU66" s="69"/>
      <c r="CV66" s="69">
        <v>0</v>
      </c>
      <c r="CW66" s="69">
        <v>23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5"/>
        <v>CO</v>
      </c>
    </row>
    <row r="67" spans="1:111">
      <c r="A67" t="str">
        <f t="shared" si="4"/>
        <v>02CO</v>
      </c>
      <c r="B67" s="67" t="s">
        <v>0</v>
      </c>
      <c r="C67" s="67" t="s">
        <v>266</v>
      </c>
      <c r="D67" s="67" t="s">
        <v>267</v>
      </c>
      <c r="E67" s="68">
        <v>44804</v>
      </c>
      <c r="F67" s="185" t="s">
        <v>825</v>
      </c>
      <c r="G67" s="67" t="s">
        <v>827</v>
      </c>
      <c r="H67" s="69">
        <v>2</v>
      </c>
      <c r="I67" s="69">
        <v>1</v>
      </c>
      <c r="J67" s="69">
        <v>150</v>
      </c>
      <c r="K67" s="69">
        <v>265</v>
      </c>
      <c r="L67" s="69">
        <v>265</v>
      </c>
      <c r="M67" s="69">
        <v>0</v>
      </c>
      <c r="N67" s="69">
        <v>0</v>
      </c>
      <c r="O67" s="69">
        <v>0</v>
      </c>
      <c r="P67" s="69">
        <v>71</v>
      </c>
      <c r="Q67" s="80">
        <v>44</v>
      </c>
      <c r="R67" s="80">
        <v>621970</v>
      </c>
      <c r="S67" s="80">
        <v>20266</v>
      </c>
      <c r="T67" s="80">
        <v>601704</v>
      </c>
      <c r="U67" s="80">
        <v>626401</v>
      </c>
      <c r="V67" s="80">
        <v>439109</v>
      </c>
      <c r="W67" s="80">
        <v>0</v>
      </c>
      <c r="X67" s="80">
        <v>0</v>
      </c>
      <c r="Y67" s="80">
        <v>0</v>
      </c>
      <c r="Z67" s="80">
        <v>439109</v>
      </c>
      <c r="AA67" s="80">
        <v>439109</v>
      </c>
      <c r="AB67" s="80">
        <v>0</v>
      </c>
      <c r="AC67" s="69">
        <v>4431</v>
      </c>
      <c r="AD67" s="69">
        <v>52</v>
      </c>
      <c r="AE67" s="69">
        <v>0</v>
      </c>
      <c r="AF67" s="80">
        <v>44</v>
      </c>
      <c r="AG67" s="80">
        <v>18107</v>
      </c>
      <c r="AH67" s="69">
        <v>0</v>
      </c>
      <c r="AI67" s="69">
        <v>0</v>
      </c>
      <c r="AJ67" s="80">
        <v>0</v>
      </c>
      <c r="AK67" s="80">
        <v>0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44</v>
      </c>
      <c r="CC67" s="80">
        <v>18107</v>
      </c>
      <c r="CD67" s="69">
        <v>0</v>
      </c>
      <c r="CE67" s="69" t="s">
        <v>634</v>
      </c>
      <c r="CF67" s="69" t="s">
        <v>635</v>
      </c>
      <c r="CG67" s="69" t="s">
        <v>570</v>
      </c>
      <c r="CH67" s="69" t="s">
        <v>570</v>
      </c>
      <c r="CI67" s="69" t="s">
        <v>570</v>
      </c>
      <c r="CJ67" s="68" t="s">
        <v>570</v>
      </c>
      <c r="CK67" s="68">
        <v>45342</v>
      </c>
      <c r="CL67" s="185" t="s">
        <v>823</v>
      </c>
      <c r="CM67" s="67" t="s">
        <v>824</v>
      </c>
      <c r="CN67" s="67" t="s">
        <v>168</v>
      </c>
      <c r="CO67" s="68">
        <v>45239</v>
      </c>
      <c r="CP67" s="185" t="s">
        <v>828</v>
      </c>
      <c r="CQ67" s="67" t="s">
        <v>824</v>
      </c>
      <c r="CR67" s="67" t="s">
        <v>835</v>
      </c>
      <c r="CS67" s="69">
        <v>485437.68</v>
      </c>
      <c r="CT67" s="69"/>
      <c r="CU67" s="69"/>
      <c r="CV67" s="69">
        <v>39</v>
      </c>
      <c r="CW67" s="69">
        <v>19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5"/>
        <v>CO</v>
      </c>
    </row>
    <row r="68" spans="1:111">
      <c r="A68" t="str">
        <f t="shared" si="4"/>
        <v>02CO</v>
      </c>
      <c r="B68" s="67" t="s">
        <v>0</v>
      </c>
      <c r="C68" s="67" t="s">
        <v>268</v>
      </c>
      <c r="D68" s="67" t="s">
        <v>269</v>
      </c>
      <c r="E68" s="68">
        <v>44860</v>
      </c>
      <c r="F68" s="185" t="s">
        <v>828</v>
      </c>
      <c r="G68" s="67" t="s">
        <v>827</v>
      </c>
      <c r="H68" s="69">
        <v>1</v>
      </c>
      <c r="I68" s="69">
        <v>1</v>
      </c>
      <c r="J68" s="69">
        <v>80</v>
      </c>
      <c r="K68" s="69">
        <v>188</v>
      </c>
      <c r="L68" s="69">
        <v>188</v>
      </c>
      <c r="M68" s="69">
        <v>0</v>
      </c>
      <c r="N68" s="69">
        <v>0</v>
      </c>
      <c r="O68" s="69">
        <v>0</v>
      </c>
      <c r="P68" s="69">
        <v>108</v>
      </c>
      <c r="Q68" s="80">
        <v>0</v>
      </c>
      <c r="R68" s="80">
        <v>2185964</v>
      </c>
      <c r="S68" s="80">
        <v>50000</v>
      </c>
      <c r="T68" s="80">
        <v>2135964</v>
      </c>
      <c r="U68" s="80">
        <v>2192335</v>
      </c>
      <c r="V68" s="80">
        <v>1926696</v>
      </c>
      <c r="W68" s="80">
        <v>0</v>
      </c>
      <c r="X68" s="80">
        <v>0</v>
      </c>
      <c r="Y68" s="80">
        <v>0</v>
      </c>
      <c r="Z68" s="80">
        <v>1926696</v>
      </c>
      <c r="AA68" s="80">
        <v>1926696</v>
      </c>
      <c r="AB68" s="80">
        <v>0</v>
      </c>
      <c r="AC68" s="69">
        <v>6371</v>
      </c>
      <c r="AD68" s="69">
        <v>99</v>
      </c>
      <c r="AE68" s="69">
        <v>0</v>
      </c>
      <c r="AF68" s="80">
        <v>0</v>
      </c>
      <c r="AG68" s="80">
        <v>0</v>
      </c>
      <c r="AH68" s="69">
        <v>0</v>
      </c>
      <c r="AI68" s="69">
        <v>0</v>
      </c>
      <c r="AJ68" s="80">
        <v>0</v>
      </c>
      <c r="AK68" s="80">
        <v>6371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0</v>
      </c>
      <c r="CB68" s="80">
        <v>0</v>
      </c>
      <c r="CC68" s="80">
        <v>6371</v>
      </c>
      <c r="CD68" s="69">
        <v>0</v>
      </c>
      <c r="CE68" s="69" t="s">
        <v>626</v>
      </c>
      <c r="CF68" s="69" t="s">
        <v>627</v>
      </c>
      <c r="CG68" s="69" t="s">
        <v>570</v>
      </c>
      <c r="CH68" s="69" t="s">
        <v>570</v>
      </c>
      <c r="CI68" s="69" t="s">
        <v>570</v>
      </c>
      <c r="CJ68" s="68" t="s">
        <v>570</v>
      </c>
      <c r="CK68" s="68">
        <v>45362</v>
      </c>
      <c r="CL68" s="185" t="s">
        <v>823</v>
      </c>
      <c r="CM68" s="67" t="s">
        <v>824</v>
      </c>
      <c r="CN68" s="67" t="s">
        <v>168</v>
      </c>
      <c r="CO68" s="68">
        <v>45198</v>
      </c>
      <c r="CP68" s="185" t="s">
        <v>825</v>
      </c>
      <c r="CQ68" s="67" t="s">
        <v>824</v>
      </c>
      <c r="CR68" s="67" t="s">
        <v>465</v>
      </c>
      <c r="CS68" s="69">
        <v>2721077.2</v>
      </c>
      <c r="CT68" s="69"/>
      <c r="CU68" s="69"/>
      <c r="CV68" s="69">
        <v>0</v>
      </c>
      <c r="CW68" s="69">
        <v>9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5"/>
        <v>CO</v>
      </c>
    </row>
    <row r="69" spans="1:111">
      <c r="A69" t="str">
        <f t="shared" si="4"/>
        <v>02CO</v>
      </c>
      <c r="B69" s="67" t="s">
        <v>0</v>
      </c>
      <c r="C69" s="67" t="s">
        <v>645</v>
      </c>
      <c r="D69" s="67" t="s">
        <v>840</v>
      </c>
      <c r="E69" s="68">
        <v>44804</v>
      </c>
      <c r="F69" s="185" t="s">
        <v>825</v>
      </c>
      <c r="G69" s="67" t="s">
        <v>827</v>
      </c>
      <c r="H69" s="69">
        <v>1</v>
      </c>
      <c r="I69" s="69">
        <v>0</v>
      </c>
      <c r="J69" s="69">
        <v>119</v>
      </c>
      <c r="K69" s="69">
        <v>132</v>
      </c>
      <c r="L69" s="69">
        <v>126</v>
      </c>
      <c r="M69" s="69">
        <v>6</v>
      </c>
      <c r="N69" s="69">
        <v>0</v>
      </c>
      <c r="O69" s="69">
        <v>0</v>
      </c>
      <c r="P69" s="69">
        <v>13</v>
      </c>
      <c r="Q69" s="80">
        <v>0</v>
      </c>
      <c r="R69" s="80">
        <v>782704</v>
      </c>
      <c r="S69" s="80">
        <v>28281</v>
      </c>
      <c r="T69" s="80">
        <v>754423</v>
      </c>
      <c r="U69" s="80">
        <v>782704</v>
      </c>
      <c r="V69" s="80">
        <v>743960</v>
      </c>
      <c r="W69" s="80">
        <v>0</v>
      </c>
      <c r="X69" s="80">
        <v>0</v>
      </c>
      <c r="Y69" s="80">
        <v>0</v>
      </c>
      <c r="Z69" s="80">
        <v>743960</v>
      </c>
      <c r="AA69" s="80">
        <v>743960</v>
      </c>
      <c r="AB69" s="80">
        <v>0</v>
      </c>
      <c r="AC69" s="69">
        <v>0</v>
      </c>
      <c r="AD69" s="69">
        <v>12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0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0</v>
      </c>
      <c r="CC69" s="80">
        <v>0</v>
      </c>
      <c r="CD69" s="69">
        <v>0</v>
      </c>
      <c r="CE69" s="69" t="s">
        <v>617</v>
      </c>
      <c r="CF69" s="69" t="s">
        <v>618</v>
      </c>
      <c r="CG69" s="69" t="s">
        <v>570</v>
      </c>
      <c r="CH69" s="69" t="s">
        <v>570</v>
      </c>
      <c r="CI69" s="69" t="s">
        <v>570</v>
      </c>
      <c r="CJ69" s="68" t="s">
        <v>570</v>
      </c>
      <c r="CK69" s="68">
        <v>45335</v>
      </c>
      <c r="CL69" s="185" t="s">
        <v>823</v>
      </c>
      <c r="CM69" s="67" t="s">
        <v>824</v>
      </c>
      <c r="CN69" s="67" t="s">
        <v>168</v>
      </c>
      <c r="CO69" s="68">
        <v>45082</v>
      </c>
      <c r="CP69" s="185" t="s">
        <v>821</v>
      </c>
      <c r="CQ69" s="67" t="s">
        <v>827</v>
      </c>
      <c r="CR69" s="67" t="s">
        <v>465</v>
      </c>
      <c r="CS69" s="69">
        <v>659451.55000000005</v>
      </c>
      <c r="CT69" s="69"/>
      <c r="CU69" s="69"/>
      <c r="CV69" s="69">
        <v>0</v>
      </c>
      <c r="CW69" s="69">
        <v>1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5"/>
        <v>CO</v>
      </c>
    </row>
    <row r="70" spans="1:111">
      <c r="A70" t="str">
        <f t="shared" si="4"/>
        <v>02CO</v>
      </c>
      <c r="B70" s="67" t="s">
        <v>0</v>
      </c>
      <c r="C70" s="67" t="s">
        <v>492</v>
      </c>
      <c r="D70" s="67" t="s">
        <v>493</v>
      </c>
      <c r="E70" s="68">
        <v>44706</v>
      </c>
      <c r="F70" s="185" t="s">
        <v>821</v>
      </c>
      <c r="G70" s="67" t="s">
        <v>829</v>
      </c>
      <c r="H70" s="69">
        <v>2</v>
      </c>
      <c r="I70" s="69">
        <v>0</v>
      </c>
      <c r="J70" s="69">
        <v>119</v>
      </c>
      <c r="K70" s="69">
        <v>246</v>
      </c>
      <c r="L70" s="69">
        <v>246</v>
      </c>
      <c r="M70" s="69">
        <v>0</v>
      </c>
      <c r="N70" s="69">
        <v>0</v>
      </c>
      <c r="O70" s="69">
        <v>0</v>
      </c>
      <c r="P70" s="69">
        <v>30</v>
      </c>
      <c r="Q70" s="80">
        <v>97</v>
      </c>
      <c r="R70" s="80">
        <v>928540</v>
      </c>
      <c r="S70" s="80">
        <v>44276</v>
      </c>
      <c r="T70" s="80">
        <v>884264</v>
      </c>
      <c r="U70" s="80">
        <v>928540</v>
      </c>
      <c r="V70" s="80">
        <v>970153</v>
      </c>
      <c r="W70" s="80">
        <v>0</v>
      </c>
      <c r="X70" s="80">
        <v>0</v>
      </c>
      <c r="Y70" s="80">
        <v>0</v>
      </c>
      <c r="Z70" s="80">
        <v>970153</v>
      </c>
      <c r="AA70" s="80">
        <v>970153</v>
      </c>
      <c r="AB70" s="80">
        <v>0</v>
      </c>
      <c r="AC70" s="69">
        <v>0</v>
      </c>
      <c r="AD70" s="69">
        <v>118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0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85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85</v>
      </c>
      <c r="CC70" s="80">
        <v>0</v>
      </c>
      <c r="CD70" s="69">
        <v>0</v>
      </c>
      <c r="CE70" s="69" t="s">
        <v>634</v>
      </c>
      <c r="CF70" s="69" t="s">
        <v>635</v>
      </c>
      <c r="CG70" s="69" t="s">
        <v>570</v>
      </c>
      <c r="CH70" s="69" t="s">
        <v>570</v>
      </c>
      <c r="CI70" s="69" t="s">
        <v>570</v>
      </c>
      <c r="CJ70" s="68" t="s">
        <v>570</v>
      </c>
      <c r="CK70" s="68">
        <v>45355</v>
      </c>
      <c r="CL70" s="185" t="s">
        <v>823</v>
      </c>
      <c r="CM70" s="67" t="s">
        <v>824</v>
      </c>
      <c r="CN70" s="67" t="s">
        <v>168</v>
      </c>
      <c r="CO70" s="68">
        <v>45210</v>
      </c>
      <c r="CP70" s="185" t="s">
        <v>828</v>
      </c>
      <c r="CQ70" s="67" t="s">
        <v>824</v>
      </c>
      <c r="CR70" s="67" t="s">
        <v>465</v>
      </c>
      <c r="CS70" s="69">
        <v>881584.15</v>
      </c>
      <c r="CT70" s="69"/>
      <c r="CU70" s="69"/>
      <c r="CV70" s="69">
        <v>85</v>
      </c>
      <c r="CW70" s="69">
        <v>9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5"/>
        <v>CO</v>
      </c>
    </row>
    <row r="71" spans="1:111">
      <c r="A71" t="str">
        <f t="shared" si="4"/>
        <v>02CO</v>
      </c>
      <c r="B71" s="67" t="s">
        <v>0</v>
      </c>
      <c r="C71" s="67" t="s">
        <v>270</v>
      </c>
      <c r="D71" s="67" t="s">
        <v>271</v>
      </c>
      <c r="E71" s="68">
        <v>44727</v>
      </c>
      <c r="F71" s="185" t="s">
        <v>821</v>
      </c>
      <c r="G71" s="67" t="s">
        <v>829</v>
      </c>
      <c r="H71" s="69">
        <v>1</v>
      </c>
      <c r="I71" s="69">
        <v>1</v>
      </c>
      <c r="J71" s="69">
        <v>90</v>
      </c>
      <c r="K71" s="69">
        <v>214</v>
      </c>
      <c r="L71" s="69">
        <v>214</v>
      </c>
      <c r="M71" s="69">
        <v>0</v>
      </c>
      <c r="N71" s="69">
        <v>0</v>
      </c>
      <c r="O71" s="69">
        <v>0</v>
      </c>
      <c r="P71" s="69">
        <v>66</v>
      </c>
      <c r="Q71" s="80">
        <v>58</v>
      </c>
      <c r="R71" s="80">
        <v>678930</v>
      </c>
      <c r="S71" s="80">
        <v>39509</v>
      </c>
      <c r="T71" s="80">
        <v>639421</v>
      </c>
      <c r="U71" s="80">
        <v>678930</v>
      </c>
      <c r="V71" s="80">
        <v>558364</v>
      </c>
      <c r="W71" s="80">
        <v>0</v>
      </c>
      <c r="X71" s="80">
        <v>0</v>
      </c>
      <c r="Y71" s="80">
        <v>0</v>
      </c>
      <c r="Z71" s="80">
        <v>558364</v>
      </c>
      <c r="AA71" s="80">
        <v>558364</v>
      </c>
      <c r="AB71" s="80">
        <v>0</v>
      </c>
      <c r="AC71" s="69">
        <v>0</v>
      </c>
      <c r="AD71" s="69">
        <v>44</v>
      </c>
      <c r="AE71" s="69">
        <v>0</v>
      </c>
      <c r="AF71" s="80">
        <v>8</v>
      </c>
      <c r="AG71" s="80">
        <v>0</v>
      </c>
      <c r="AH71" s="69">
        <v>0</v>
      </c>
      <c r="AI71" s="69">
        <v>0</v>
      </c>
      <c r="AJ71" s="80">
        <v>30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38</v>
      </c>
      <c r="CC71" s="80">
        <v>0</v>
      </c>
      <c r="CD71" s="69">
        <v>0</v>
      </c>
      <c r="CE71" s="69" t="s">
        <v>624</v>
      </c>
      <c r="CF71" s="69" t="s">
        <v>625</v>
      </c>
      <c r="CG71" s="69" t="s">
        <v>570</v>
      </c>
      <c r="CH71" s="69" t="s">
        <v>570</v>
      </c>
      <c r="CI71" s="69" t="s">
        <v>570</v>
      </c>
      <c r="CJ71" s="68" t="s">
        <v>570</v>
      </c>
      <c r="CK71" s="68">
        <v>45343</v>
      </c>
      <c r="CL71" s="185" t="s">
        <v>823</v>
      </c>
      <c r="CM71" s="67" t="s">
        <v>824</v>
      </c>
      <c r="CN71" s="67" t="s">
        <v>168</v>
      </c>
      <c r="CO71" s="68">
        <v>45121</v>
      </c>
      <c r="CP71" s="185" t="s">
        <v>825</v>
      </c>
      <c r="CQ71" s="67" t="s">
        <v>824</v>
      </c>
      <c r="CR71" s="67" t="s">
        <v>835</v>
      </c>
      <c r="CS71" s="69">
        <v>998390.21</v>
      </c>
      <c r="CT71" s="69"/>
      <c r="CU71" s="69"/>
      <c r="CV71" s="69">
        <v>30</v>
      </c>
      <c r="CW71" s="69">
        <v>22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5"/>
        <v>CO</v>
      </c>
    </row>
    <row r="72" spans="1:111">
      <c r="A72" t="str">
        <f t="shared" si="4"/>
        <v>02CO</v>
      </c>
      <c r="B72" s="67" t="s">
        <v>0</v>
      </c>
      <c r="C72" s="67" t="s">
        <v>494</v>
      </c>
      <c r="D72" s="67" t="s">
        <v>495</v>
      </c>
      <c r="E72" s="68">
        <v>44804</v>
      </c>
      <c r="F72" s="185" t="s">
        <v>825</v>
      </c>
      <c r="G72" s="67" t="s">
        <v>827</v>
      </c>
      <c r="H72" s="69">
        <v>1</v>
      </c>
      <c r="I72" s="69">
        <v>0</v>
      </c>
      <c r="J72" s="69">
        <v>74</v>
      </c>
      <c r="K72" s="69">
        <v>101</v>
      </c>
      <c r="L72" s="69">
        <v>94</v>
      </c>
      <c r="M72" s="69">
        <v>7</v>
      </c>
      <c r="N72" s="69">
        <v>0</v>
      </c>
      <c r="O72" s="69">
        <v>0</v>
      </c>
      <c r="P72" s="69">
        <v>26</v>
      </c>
      <c r="Q72" s="80">
        <v>1</v>
      </c>
      <c r="R72" s="80">
        <v>212969</v>
      </c>
      <c r="S72" s="80">
        <v>11187</v>
      </c>
      <c r="T72" s="80">
        <v>201781</v>
      </c>
      <c r="U72" s="80">
        <v>212969</v>
      </c>
      <c r="V72" s="80">
        <v>198096</v>
      </c>
      <c r="W72" s="80">
        <v>0</v>
      </c>
      <c r="X72" s="80">
        <v>0</v>
      </c>
      <c r="Y72" s="80">
        <v>0</v>
      </c>
      <c r="Z72" s="80">
        <v>198096</v>
      </c>
      <c r="AA72" s="80">
        <v>198096</v>
      </c>
      <c r="AB72" s="80">
        <v>0</v>
      </c>
      <c r="AC72" s="69">
        <v>0</v>
      </c>
      <c r="AD72" s="69">
        <v>15</v>
      </c>
      <c r="AE72" s="69">
        <v>0</v>
      </c>
      <c r="AF72" s="80">
        <v>1</v>
      </c>
      <c r="AG72" s="80">
        <v>0</v>
      </c>
      <c r="AH72" s="69">
        <v>0</v>
      </c>
      <c r="AI72" s="69">
        <v>0</v>
      </c>
      <c r="AJ72" s="80">
        <v>0</v>
      </c>
      <c r="AK72" s="80">
        <v>0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0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1</v>
      </c>
      <c r="CC72" s="80">
        <v>0</v>
      </c>
      <c r="CD72" s="69">
        <v>0</v>
      </c>
      <c r="CE72" s="69" t="s">
        <v>617</v>
      </c>
      <c r="CF72" s="69" t="s">
        <v>618</v>
      </c>
      <c r="CG72" s="69" t="s">
        <v>570</v>
      </c>
      <c r="CH72" s="69" t="s">
        <v>570</v>
      </c>
      <c r="CI72" s="69" t="s">
        <v>570</v>
      </c>
      <c r="CJ72" s="68" t="s">
        <v>570</v>
      </c>
      <c r="CK72" s="68">
        <v>45174</v>
      </c>
      <c r="CL72" s="185" t="s">
        <v>825</v>
      </c>
      <c r="CM72" s="67" t="s">
        <v>824</v>
      </c>
      <c r="CN72" s="67" t="s">
        <v>168</v>
      </c>
      <c r="CO72" s="68">
        <v>44986</v>
      </c>
      <c r="CP72" s="185" t="s">
        <v>823</v>
      </c>
      <c r="CQ72" s="67" t="s">
        <v>827</v>
      </c>
      <c r="CR72" s="67" t="s">
        <v>465</v>
      </c>
      <c r="CS72" s="69">
        <v>251711.77</v>
      </c>
      <c r="CT72" s="69"/>
      <c r="CU72" s="69"/>
      <c r="CV72" s="69">
        <v>1</v>
      </c>
      <c r="CW72" s="69">
        <v>11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5"/>
        <v>CO</v>
      </c>
    </row>
    <row r="73" spans="1:111">
      <c r="A73" t="str">
        <f t="shared" si="4"/>
        <v>02CO</v>
      </c>
      <c r="B73" s="67" t="s">
        <v>0</v>
      </c>
      <c r="C73" s="67" t="s">
        <v>496</v>
      </c>
      <c r="D73" s="67" t="s">
        <v>497</v>
      </c>
      <c r="E73" s="68">
        <v>44244</v>
      </c>
      <c r="F73" s="185" t="s">
        <v>823</v>
      </c>
      <c r="G73" s="67" t="s">
        <v>822</v>
      </c>
      <c r="H73" s="69">
        <v>1</v>
      </c>
      <c r="I73" s="69">
        <v>0</v>
      </c>
      <c r="J73" s="69">
        <v>250</v>
      </c>
      <c r="K73" s="69">
        <v>733</v>
      </c>
      <c r="L73" s="69">
        <v>730</v>
      </c>
      <c r="M73" s="69">
        <v>3</v>
      </c>
      <c r="N73" s="69">
        <v>0</v>
      </c>
      <c r="O73" s="69">
        <v>0</v>
      </c>
      <c r="P73" s="69">
        <v>483</v>
      </c>
      <c r="Q73" s="80">
        <v>0</v>
      </c>
      <c r="R73" s="80">
        <v>3516622</v>
      </c>
      <c r="S73" s="80">
        <v>50000</v>
      </c>
      <c r="T73" s="80">
        <v>3466622</v>
      </c>
      <c r="U73" s="80">
        <v>3516622</v>
      </c>
      <c r="V73" s="80">
        <v>3642093</v>
      </c>
      <c r="W73" s="80">
        <v>0</v>
      </c>
      <c r="X73" s="80">
        <v>0</v>
      </c>
      <c r="Y73" s="80">
        <v>0</v>
      </c>
      <c r="Z73" s="80">
        <v>3642093</v>
      </c>
      <c r="AA73" s="80">
        <v>3642131</v>
      </c>
      <c r="AB73" s="80">
        <v>38</v>
      </c>
      <c r="AC73" s="69">
        <v>0</v>
      </c>
      <c r="AD73" s="69">
        <v>14</v>
      </c>
      <c r="AE73" s="69">
        <v>420</v>
      </c>
      <c r="AF73" s="80">
        <v>0</v>
      </c>
      <c r="AG73" s="80">
        <v>0</v>
      </c>
      <c r="AH73" s="69">
        <v>0</v>
      </c>
      <c r="AI73" s="69">
        <v>0</v>
      </c>
      <c r="AJ73" s="80">
        <v>0</v>
      </c>
      <c r="AK73" s="80">
        <v>30591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10907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420</v>
      </c>
      <c r="CB73" s="80">
        <v>0</v>
      </c>
      <c r="CC73" s="80">
        <v>41498</v>
      </c>
      <c r="CD73" s="69">
        <v>0</v>
      </c>
      <c r="CE73" s="69" t="s">
        <v>634</v>
      </c>
      <c r="CF73" s="69" t="s">
        <v>635</v>
      </c>
      <c r="CG73" s="69" t="s">
        <v>570</v>
      </c>
      <c r="CH73" s="69" t="s">
        <v>570</v>
      </c>
      <c r="CI73" s="69" t="s">
        <v>570</v>
      </c>
      <c r="CJ73" s="68" t="s">
        <v>570</v>
      </c>
      <c r="CK73" s="68">
        <v>45196</v>
      </c>
      <c r="CL73" s="185" t="s">
        <v>825</v>
      </c>
      <c r="CM73" s="67" t="s">
        <v>824</v>
      </c>
      <c r="CN73" s="67" t="s">
        <v>168</v>
      </c>
      <c r="CO73" s="68">
        <v>45141</v>
      </c>
      <c r="CP73" s="185" t="s">
        <v>825</v>
      </c>
      <c r="CQ73" s="67" t="s">
        <v>824</v>
      </c>
      <c r="CR73" s="67" t="s">
        <v>833</v>
      </c>
      <c r="CS73" s="69">
        <v>3117936.11</v>
      </c>
      <c r="CT73" s="69"/>
      <c r="CU73" s="69"/>
      <c r="CV73" s="69">
        <v>0</v>
      </c>
      <c r="CW73" s="69">
        <v>49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5"/>
        <v>CO</v>
      </c>
    </row>
    <row r="74" spans="1:111">
      <c r="A74" t="str">
        <f t="shared" si="4"/>
        <v>02DO</v>
      </c>
      <c r="B74" s="67" t="s">
        <v>0</v>
      </c>
      <c r="C74" s="67" t="s">
        <v>461</v>
      </c>
      <c r="D74" s="67" t="s">
        <v>462</v>
      </c>
      <c r="E74" s="68">
        <v>44671</v>
      </c>
      <c r="F74" s="185" t="s">
        <v>821</v>
      </c>
      <c r="G74" s="67" t="s">
        <v>829</v>
      </c>
      <c r="H74" s="69">
        <v>1</v>
      </c>
      <c r="I74" s="69">
        <v>0</v>
      </c>
      <c r="J74" s="69">
        <v>60</v>
      </c>
      <c r="K74" s="69">
        <v>84</v>
      </c>
      <c r="L74" s="69">
        <v>84</v>
      </c>
      <c r="M74" s="69">
        <v>0</v>
      </c>
      <c r="N74" s="69">
        <v>0</v>
      </c>
      <c r="O74" s="69">
        <v>0</v>
      </c>
      <c r="P74" s="69">
        <v>23</v>
      </c>
      <c r="Q74" s="80">
        <v>1</v>
      </c>
      <c r="R74" s="80">
        <v>612540</v>
      </c>
      <c r="S74" s="80">
        <v>23388</v>
      </c>
      <c r="T74" s="80">
        <v>589152</v>
      </c>
      <c r="U74" s="80">
        <v>612540</v>
      </c>
      <c r="V74" s="80">
        <v>596655</v>
      </c>
      <c r="W74" s="80">
        <v>0</v>
      </c>
      <c r="X74" s="80">
        <v>0</v>
      </c>
      <c r="Y74" s="80">
        <v>0</v>
      </c>
      <c r="Z74" s="80">
        <v>596655</v>
      </c>
      <c r="AA74" s="80">
        <v>596655</v>
      </c>
      <c r="AB74" s="80">
        <v>0</v>
      </c>
      <c r="AC74" s="69">
        <v>0</v>
      </c>
      <c r="AD74" s="69">
        <v>9</v>
      </c>
      <c r="AE74" s="69">
        <v>0</v>
      </c>
      <c r="AF74" s="80">
        <v>1</v>
      </c>
      <c r="AG74" s="80">
        <v>7085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1</v>
      </c>
      <c r="CC74" s="80">
        <v>7085</v>
      </c>
      <c r="CD74" s="69">
        <v>0</v>
      </c>
      <c r="CE74" s="69" t="s">
        <v>617</v>
      </c>
      <c r="CF74" s="69" t="s">
        <v>618</v>
      </c>
      <c r="CG74" s="69" t="s">
        <v>570</v>
      </c>
      <c r="CH74" s="69" t="s">
        <v>570</v>
      </c>
      <c r="CI74" s="69" t="s">
        <v>570</v>
      </c>
      <c r="CJ74" s="68" t="s">
        <v>570</v>
      </c>
      <c r="CK74" s="68">
        <v>45342</v>
      </c>
      <c r="CL74" s="185" t="s">
        <v>823</v>
      </c>
      <c r="CM74" s="67" t="s">
        <v>824</v>
      </c>
      <c r="CN74" s="67" t="s">
        <v>168</v>
      </c>
      <c r="CO74" s="68">
        <v>45265</v>
      </c>
      <c r="CP74" s="185" t="s">
        <v>828</v>
      </c>
      <c r="CQ74" s="67" t="s">
        <v>824</v>
      </c>
      <c r="CR74" s="67" t="s">
        <v>835</v>
      </c>
      <c r="CS74" s="69">
        <v>703931.46</v>
      </c>
      <c r="CT74" s="69"/>
      <c r="CU74" s="69"/>
      <c r="CV74" s="69">
        <v>1</v>
      </c>
      <c r="CW74" s="69">
        <v>14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5"/>
        <v>DO</v>
      </c>
    </row>
    <row r="75" spans="1:111">
      <c r="A75" t="str">
        <f t="shared" si="4"/>
        <v>02DO</v>
      </c>
      <c r="B75" s="67" t="s">
        <v>0</v>
      </c>
      <c r="C75" s="67" t="s">
        <v>619</v>
      </c>
      <c r="D75" s="67" t="s">
        <v>841</v>
      </c>
      <c r="E75" s="68">
        <v>44762</v>
      </c>
      <c r="F75" s="185" t="s">
        <v>825</v>
      </c>
      <c r="G75" s="67" t="s">
        <v>827</v>
      </c>
      <c r="H75" s="69">
        <v>1</v>
      </c>
      <c r="I75" s="69">
        <v>0</v>
      </c>
      <c r="J75" s="69">
        <v>245</v>
      </c>
      <c r="K75" s="69">
        <v>273</v>
      </c>
      <c r="L75" s="69">
        <v>268</v>
      </c>
      <c r="M75" s="69">
        <v>5</v>
      </c>
      <c r="N75" s="69">
        <v>0</v>
      </c>
      <c r="O75" s="69">
        <v>0</v>
      </c>
      <c r="P75" s="69">
        <v>28</v>
      </c>
      <c r="Q75" s="80">
        <v>0</v>
      </c>
      <c r="R75" s="80">
        <v>937789</v>
      </c>
      <c r="S75" s="80">
        <v>50000</v>
      </c>
      <c r="T75" s="80">
        <v>887789</v>
      </c>
      <c r="U75" s="80">
        <v>937789</v>
      </c>
      <c r="V75" s="80">
        <v>902864</v>
      </c>
      <c r="W75" s="80">
        <v>0</v>
      </c>
      <c r="X75" s="80">
        <v>0</v>
      </c>
      <c r="Y75" s="80">
        <v>0</v>
      </c>
      <c r="Z75" s="80">
        <v>902864</v>
      </c>
      <c r="AA75" s="80">
        <v>902864</v>
      </c>
      <c r="AB75" s="80">
        <v>0</v>
      </c>
      <c r="AC75" s="69">
        <v>0</v>
      </c>
      <c r="AD75" s="69">
        <v>8</v>
      </c>
      <c r="AE75" s="69">
        <v>0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0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0</v>
      </c>
      <c r="CB75" s="80">
        <v>0</v>
      </c>
      <c r="CC75" s="80">
        <v>0</v>
      </c>
      <c r="CD75" s="69">
        <v>0</v>
      </c>
      <c r="CE75" s="69" t="s">
        <v>620</v>
      </c>
      <c r="CF75" s="69" t="s">
        <v>621</v>
      </c>
      <c r="CG75" s="69" t="s">
        <v>570</v>
      </c>
      <c r="CH75" s="69" t="s">
        <v>570</v>
      </c>
      <c r="CI75" s="69" t="s">
        <v>570</v>
      </c>
      <c r="CJ75" s="68" t="s">
        <v>570</v>
      </c>
      <c r="CK75" s="68">
        <v>45299</v>
      </c>
      <c r="CL75" s="185" t="s">
        <v>823</v>
      </c>
      <c r="CM75" s="67" t="s">
        <v>824</v>
      </c>
      <c r="CN75" s="67" t="s">
        <v>168</v>
      </c>
      <c r="CO75" s="68">
        <v>45226</v>
      </c>
      <c r="CP75" s="185" t="s">
        <v>828</v>
      </c>
      <c r="CQ75" s="67" t="s">
        <v>824</v>
      </c>
      <c r="CR75" s="67" t="s">
        <v>836</v>
      </c>
      <c r="CS75" s="69">
        <v>1332805.2</v>
      </c>
      <c r="CT75" s="69"/>
      <c r="CU75" s="69"/>
      <c r="CV75" s="69">
        <v>0</v>
      </c>
      <c r="CW75" s="69">
        <v>20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5"/>
        <v>DO</v>
      </c>
    </row>
    <row r="76" spans="1:111">
      <c r="A76" t="str">
        <f t="shared" si="4"/>
        <v>02DO</v>
      </c>
      <c r="B76" s="67" t="s">
        <v>0</v>
      </c>
      <c r="C76" s="67" t="s">
        <v>463</v>
      </c>
      <c r="D76" s="67" t="s">
        <v>464</v>
      </c>
      <c r="E76" s="68">
        <v>44895</v>
      </c>
      <c r="F76" s="185" t="s">
        <v>828</v>
      </c>
      <c r="G76" s="67" t="s">
        <v>827</v>
      </c>
      <c r="H76" s="69">
        <v>1</v>
      </c>
      <c r="I76" s="69">
        <v>0</v>
      </c>
      <c r="J76" s="69">
        <v>120</v>
      </c>
      <c r="K76" s="69">
        <v>182</v>
      </c>
      <c r="L76" s="69">
        <v>181</v>
      </c>
      <c r="M76" s="69">
        <v>1</v>
      </c>
      <c r="N76" s="69">
        <v>0</v>
      </c>
      <c r="O76" s="69">
        <v>0</v>
      </c>
      <c r="P76" s="69">
        <v>42</v>
      </c>
      <c r="Q76" s="80">
        <v>20</v>
      </c>
      <c r="R76" s="80">
        <v>1761000</v>
      </c>
      <c r="S76" s="80">
        <v>50000</v>
      </c>
      <c r="T76" s="80">
        <v>1711000</v>
      </c>
      <c r="U76" s="80">
        <v>1761000</v>
      </c>
      <c r="V76" s="80">
        <v>1791422</v>
      </c>
      <c r="W76" s="80">
        <v>0</v>
      </c>
      <c r="X76" s="80">
        <v>0</v>
      </c>
      <c r="Y76" s="80">
        <v>0</v>
      </c>
      <c r="Z76" s="80">
        <v>1791422</v>
      </c>
      <c r="AA76" s="80">
        <v>1791366</v>
      </c>
      <c r="AB76" s="80">
        <v>-56</v>
      </c>
      <c r="AC76" s="69">
        <v>0</v>
      </c>
      <c r="AD76" s="69">
        <v>50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1</v>
      </c>
      <c r="AK76" s="80">
        <v>8282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19</v>
      </c>
      <c r="BY76" s="80">
        <v>0</v>
      </c>
      <c r="BZ76" s="69">
        <v>0</v>
      </c>
      <c r="CA76" s="69">
        <v>0</v>
      </c>
      <c r="CB76" s="80">
        <v>20</v>
      </c>
      <c r="CC76" s="80">
        <v>8282</v>
      </c>
      <c r="CD76" s="69">
        <v>0</v>
      </c>
      <c r="CE76" s="69" t="s">
        <v>622</v>
      </c>
      <c r="CF76" s="69" t="s">
        <v>623</v>
      </c>
      <c r="CG76" s="69" t="s">
        <v>570</v>
      </c>
      <c r="CH76" s="69" t="s">
        <v>570</v>
      </c>
      <c r="CI76" s="69" t="s">
        <v>570</v>
      </c>
      <c r="CJ76" s="68" t="s">
        <v>570</v>
      </c>
      <c r="CK76" s="68">
        <v>45310</v>
      </c>
      <c r="CL76" s="185" t="s">
        <v>823</v>
      </c>
      <c r="CM76" s="67" t="s">
        <v>824</v>
      </c>
      <c r="CN76" s="67" t="s">
        <v>168</v>
      </c>
      <c r="CO76" s="68">
        <v>45265</v>
      </c>
      <c r="CP76" s="185" t="s">
        <v>828</v>
      </c>
      <c r="CQ76" s="67" t="s">
        <v>824</v>
      </c>
      <c r="CR76" s="67" t="s">
        <v>835</v>
      </c>
      <c r="CS76" s="69">
        <v>909989.25</v>
      </c>
      <c r="CT76" s="69"/>
      <c r="CU76" s="69"/>
      <c r="CV76" s="69">
        <v>20</v>
      </c>
      <c r="CW76" s="69">
        <v>11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5"/>
        <v>DO</v>
      </c>
    </row>
    <row r="77" spans="1:111">
      <c r="A77" t="str">
        <f t="shared" si="4"/>
        <v>02DO</v>
      </c>
      <c r="B77" s="67" t="s">
        <v>0</v>
      </c>
      <c r="C77" s="67" t="s">
        <v>229</v>
      </c>
      <c r="D77" s="67" t="s">
        <v>230</v>
      </c>
      <c r="E77" s="68">
        <v>43936</v>
      </c>
      <c r="F77" s="185" t="s">
        <v>821</v>
      </c>
      <c r="G77" s="67" t="s">
        <v>826</v>
      </c>
      <c r="H77" s="69">
        <v>2</v>
      </c>
      <c r="I77" s="69">
        <v>2</v>
      </c>
      <c r="J77" s="69">
        <v>400</v>
      </c>
      <c r="K77" s="69">
        <v>967</v>
      </c>
      <c r="L77" s="69">
        <v>967</v>
      </c>
      <c r="M77" s="69">
        <v>0</v>
      </c>
      <c r="N77" s="69">
        <v>0</v>
      </c>
      <c r="O77" s="69">
        <v>0</v>
      </c>
      <c r="P77" s="69">
        <v>259</v>
      </c>
      <c r="Q77" s="80">
        <v>308</v>
      </c>
      <c r="R77" s="80">
        <v>4399943</v>
      </c>
      <c r="S77" s="80">
        <v>50000</v>
      </c>
      <c r="T77" s="80">
        <v>4349943</v>
      </c>
      <c r="U77" s="80">
        <v>4455060</v>
      </c>
      <c r="V77" s="80">
        <v>4448788</v>
      </c>
      <c r="W77" s="80">
        <v>0</v>
      </c>
      <c r="X77" s="80">
        <v>0</v>
      </c>
      <c r="Y77" s="80">
        <v>0</v>
      </c>
      <c r="Z77" s="80">
        <v>4448788</v>
      </c>
      <c r="AA77" s="80">
        <v>4443671</v>
      </c>
      <c r="AB77" s="80">
        <v>52479</v>
      </c>
      <c r="AC77" s="69">
        <v>55117</v>
      </c>
      <c r="AD77" s="69">
        <v>115</v>
      </c>
      <c r="AE77" s="69">
        <v>0</v>
      </c>
      <c r="AF77" s="80">
        <v>246</v>
      </c>
      <c r="AG77" s="80">
        <v>22225</v>
      </c>
      <c r="AH77" s="69">
        <v>0</v>
      </c>
      <c r="AI77" s="69">
        <v>0</v>
      </c>
      <c r="AJ77" s="80">
        <v>0</v>
      </c>
      <c r="AK77" s="80">
        <v>56531</v>
      </c>
      <c r="AL77" s="69">
        <v>0</v>
      </c>
      <c r="AM77" s="69">
        <v>0</v>
      </c>
      <c r="AN77" s="80">
        <v>62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5117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308</v>
      </c>
      <c r="CC77" s="80">
        <v>83873</v>
      </c>
      <c r="CD77" s="69">
        <v>0</v>
      </c>
      <c r="CE77" s="69" t="s">
        <v>624</v>
      </c>
      <c r="CF77" s="69" t="s">
        <v>625</v>
      </c>
      <c r="CG77" s="69" t="s">
        <v>570</v>
      </c>
      <c r="CH77" s="69" t="s">
        <v>570</v>
      </c>
      <c r="CI77" s="69" t="s">
        <v>570</v>
      </c>
      <c r="CJ77" s="68" t="s">
        <v>570</v>
      </c>
      <c r="CK77" s="68">
        <v>45258</v>
      </c>
      <c r="CL77" s="185" t="s">
        <v>828</v>
      </c>
      <c r="CM77" s="67" t="s">
        <v>824</v>
      </c>
      <c r="CN77" s="67" t="s">
        <v>168</v>
      </c>
      <c r="CO77" s="68">
        <v>45131</v>
      </c>
      <c r="CP77" s="185" t="s">
        <v>825</v>
      </c>
      <c r="CQ77" s="67" t="s">
        <v>824</v>
      </c>
      <c r="CR77" s="67" t="s">
        <v>465</v>
      </c>
      <c r="CS77" s="69">
        <v>4855272.24</v>
      </c>
      <c r="CT77" s="69"/>
      <c r="CU77" s="69"/>
      <c r="CV77" s="69">
        <v>308</v>
      </c>
      <c r="CW77" s="69">
        <v>144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5"/>
        <v>DO</v>
      </c>
    </row>
    <row r="78" spans="1:111">
      <c r="A78" t="str">
        <f t="shared" si="4"/>
        <v>03CO</v>
      </c>
      <c r="B78" s="67" t="s">
        <v>2</v>
      </c>
      <c r="C78" s="67" t="s">
        <v>278</v>
      </c>
      <c r="D78" s="67" t="s">
        <v>279</v>
      </c>
      <c r="E78" s="68">
        <v>42613</v>
      </c>
      <c r="F78" s="185" t="s">
        <v>825</v>
      </c>
      <c r="G78" s="67" t="s">
        <v>842</v>
      </c>
      <c r="H78" s="69">
        <v>3</v>
      </c>
      <c r="I78" s="69">
        <v>19</v>
      </c>
      <c r="J78" s="69">
        <v>1090</v>
      </c>
      <c r="K78" s="69">
        <v>1999</v>
      </c>
      <c r="L78" s="69">
        <v>2171</v>
      </c>
      <c r="M78" s="69">
        <v>-172</v>
      </c>
      <c r="N78" s="69">
        <v>172</v>
      </c>
      <c r="O78" s="69">
        <v>0</v>
      </c>
      <c r="P78" s="69">
        <v>798</v>
      </c>
      <c r="Q78" s="80">
        <v>111</v>
      </c>
      <c r="R78" s="80">
        <v>42140000</v>
      </c>
      <c r="S78" s="80">
        <v>150000</v>
      </c>
      <c r="T78" s="80">
        <v>41990000</v>
      </c>
      <c r="U78" s="80">
        <v>43136516</v>
      </c>
      <c r="V78" s="80">
        <v>44789798</v>
      </c>
      <c r="W78" s="80">
        <v>-789688</v>
      </c>
      <c r="X78" s="80">
        <v>0</v>
      </c>
      <c r="Y78" s="80">
        <v>-789688</v>
      </c>
      <c r="Z78" s="80">
        <v>44000110</v>
      </c>
      <c r="AA78" s="80">
        <v>45150067</v>
      </c>
      <c r="AB78" s="80">
        <v>1313007</v>
      </c>
      <c r="AC78" s="69">
        <v>996516</v>
      </c>
      <c r="AD78" s="69">
        <v>442</v>
      </c>
      <c r="AE78" s="69">
        <v>4</v>
      </c>
      <c r="AF78" s="80">
        <v>40</v>
      </c>
      <c r="AG78" s="80">
        <v>380492</v>
      </c>
      <c r="AH78" s="69">
        <v>1569</v>
      </c>
      <c r="AI78" s="69">
        <v>0</v>
      </c>
      <c r="AJ78" s="80">
        <v>27</v>
      </c>
      <c r="AK78" s="80">
        <v>349096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38</v>
      </c>
      <c r="AZ78" s="80">
        <v>8</v>
      </c>
      <c r="BA78" s="80">
        <v>165208</v>
      </c>
      <c r="BB78" s="69">
        <v>0</v>
      </c>
      <c r="BC78" s="69">
        <v>0</v>
      </c>
      <c r="BD78" s="80">
        <v>0</v>
      </c>
      <c r="BE78" s="80">
        <v>18045</v>
      </c>
      <c r="BF78" s="69">
        <v>18045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50586</v>
      </c>
      <c r="BN78" s="69">
        <v>0</v>
      </c>
      <c r="BO78" s="69">
        <v>0</v>
      </c>
      <c r="BP78" s="80">
        <v>46</v>
      </c>
      <c r="BQ78" s="80">
        <v>95000</v>
      </c>
      <c r="BR78" s="69">
        <v>95000</v>
      </c>
      <c r="BS78" s="69">
        <v>38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80</v>
      </c>
      <c r="CB78" s="80">
        <v>121</v>
      </c>
      <c r="CC78" s="80">
        <v>898999</v>
      </c>
      <c r="CD78" s="69">
        <v>114614</v>
      </c>
      <c r="CE78" s="69" t="s">
        <v>669</v>
      </c>
      <c r="CF78" s="69" t="s">
        <v>670</v>
      </c>
      <c r="CG78" s="69" t="s">
        <v>570</v>
      </c>
      <c r="CH78" s="69" t="s">
        <v>570</v>
      </c>
      <c r="CI78" s="69" t="s">
        <v>570</v>
      </c>
      <c r="CJ78" s="68" t="s">
        <v>570</v>
      </c>
      <c r="CK78" s="68">
        <v>45125</v>
      </c>
      <c r="CL78" s="185" t="s">
        <v>825</v>
      </c>
      <c r="CM78" s="67" t="s">
        <v>824</v>
      </c>
      <c r="CN78" s="67" t="s">
        <v>168</v>
      </c>
      <c r="CO78" s="68">
        <v>44855</v>
      </c>
      <c r="CP78" s="185" t="s">
        <v>828</v>
      </c>
      <c r="CQ78" s="67" t="s">
        <v>827</v>
      </c>
      <c r="CR78" s="67" t="s">
        <v>843</v>
      </c>
      <c r="CS78" s="69">
        <v>37004160.159999996</v>
      </c>
      <c r="CT78" s="69"/>
      <c r="CU78" s="69"/>
      <c r="CV78" s="69">
        <v>38</v>
      </c>
      <c r="CW78" s="69">
        <v>212</v>
      </c>
      <c r="CX78" s="69">
        <v>0</v>
      </c>
      <c r="CY78" s="69">
        <v>0</v>
      </c>
      <c r="CZ78" s="69">
        <v>-159429</v>
      </c>
      <c r="DA78" s="69">
        <v>0</v>
      </c>
      <c r="DG78" t="str">
        <f t="shared" si="5"/>
        <v>CO</v>
      </c>
    </row>
    <row r="79" spans="1:111">
      <c r="A79" t="str">
        <f t="shared" si="4"/>
        <v>03CO</v>
      </c>
      <c r="B79" s="67" t="s">
        <v>2</v>
      </c>
      <c r="C79" s="67" t="s">
        <v>671</v>
      </c>
      <c r="D79" s="67" t="s">
        <v>844</v>
      </c>
      <c r="E79" s="68">
        <v>44538</v>
      </c>
      <c r="F79" s="185" t="s">
        <v>828</v>
      </c>
      <c r="G79" s="67" t="s">
        <v>829</v>
      </c>
      <c r="H79" s="69">
        <v>2</v>
      </c>
      <c r="I79" s="69">
        <v>0</v>
      </c>
      <c r="J79" s="69">
        <v>210</v>
      </c>
      <c r="K79" s="69">
        <v>314</v>
      </c>
      <c r="L79" s="69">
        <v>314</v>
      </c>
      <c r="M79" s="69">
        <v>0</v>
      </c>
      <c r="N79" s="69">
        <v>0</v>
      </c>
      <c r="O79" s="69">
        <v>0</v>
      </c>
      <c r="P79" s="69">
        <v>104</v>
      </c>
      <c r="Q79" s="80">
        <v>0</v>
      </c>
      <c r="R79" s="80">
        <v>1449372</v>
      </c>
      <c r="S79" s="80">
        <v>9292</v>
      </c>
      <c r="T79" s="80">
        <v>1440080</v>
      </c>
      <c r="U79" s="80">
        <v>1449372</v>
      </c>
      <c r="V79" s="80">
        <v>1245314</v>
      </c>
      <c r="W79" s="80">
        <v>0</v>
      </c>
      <c r="X79" s="80">
        <v>0</v>
      </c>
      <c r="Y79" s="80">
        <v>0</v>
      </c>
      <c r="Z79" s="80">
        <v>1245314</v>
      </c>
      <c r="AA79" s="80">
        <v>1245462</v>
      </c>
      <c r="AB79" s="80">
        <v>147</v>
      </c>
      <c r="AC79" s="69">
        <v>0</v>
      </c>
      <c r="AD79" s="69">
        <v>73</v>
      </c>
      <c r="AE79" s="69">
        <v>0</v>
      </c>
      <c r="AF79" s="80">
        <v>0</v>
      </c>
      <c r="AG79" s="80">
        <v>0</v>
      </c>
      <c r="AH79" s="69">
        <v>0</v>
      </c>
      <c r="AI79" s="69">
        <v>0</v>
      </c>
      <c r="AJ79" s="80">
        <v>0</v>
      </c>
      <c r="AK79" s="80">
        <v>0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0</v>
      </c>
      <c r="CD79" s="69">
        <v>0</v>
      </c>
      <c r="CE79" s="69" t="s">
        <v>672</v>
      </c>
      <c r="CF79" s="69" t="s">
        <v>673</v>
      </c>
      <c r="CG79" s="69" t="s">
        <v>570</v>
      </c>
      <c r="CH79" s="69" t="s">
        <v>570</v>
      </c>
      <c r="CI79" s="69" t="s">
        <v>570</v>
      </c>
      <c r="CJ79" s="68" t="s">
        <v>570</v>
      </c>
      <c r="CK79" s="68">
        <v>45140</v>
      </c>
      <c r="CL79" s="185" t="s">
        <v>825</v>
      </c>
      <c r="CM79" s="67" t="s">
        <v>824</v>
      </c>
      <c r="CN79" s="67" t="s">
        <v>168</v>
      </c>
      <c r="CO79" s="68">
        <v>44939</v>
      </c>
      <c r="CP79" s="185" t="s">
        <v>823</v>
      </c>
      <c r="CQ79" s="67" t="s">
        <v>827</v>
      </c>
      <c r="CR79" s="67" t="s">
        <v>843</v>
      </c>
      <c r="CS79" s="69">
        <v>1387512.95</v>
      </c>
      <c r="CT79" s="69"/>
      <c r="CU79" s="69"/>
      <c r="CV79" s="69">
        <v>0</v>
      </c>
      <c r="CW79" s="69">
        <v>31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5"/>
        <v>CO</v>
      </c>
    </row>
    <row r="80" spans="1:111">
      <c r="A80" t="str">
        <f t="shared" si="4"/>
        <v>03CO</v>
      </c>
      <c r="B80" s="67" t="s">
        <v>2</v>
      </c>
      <c r="C80" s="67" t="s">
        <v>280</v>
      </c>
      <c r="D80" s="67" t="s">
        <v>281</v>
      </c>
      <c r="E80" s="68">
        <v>43523</v>
      </c>
      <c r="F80" s="185" t="s">
        <v>823</v>
      </c>
      <c r="G80" s="67" t="s">
        <v>834</v>
      </c>
      <c r="H80" s="69">
        <v>2</v>
      </c>
      <c r="I80" s="69">
        <v>4</v>
      </c>
      <c r="J80" s="69">
        <v>925</v>
      </c>
      <c r="K80" s="69">
        <v>1322</v>
      </c>
      <c r="L80" s="69">
        <v>1301</v>
      </c>
      <c r="M80" s="69">
        <v>21</v>
      </c>
      <c r="N80" s="69">
        <v>0</v>
      </c>
      <c r="O80" s="69">
        <v>0</v>
      </c>
      <c r="P80" s="69">
        <v>397</v>
      </c>
      <c r="Q80" s="80">
        <v>0</v>
      </c>
      <c r="R80" s="80">
        <v>10228411</v>
      </c>
      <c r="S80" s="80">
        <v>103267</v>
      </c>
      <c r="T80" s="80">
        <v>10125144</v>
      </c>
      <c r="U80" s="80">
        <v>10251581</v>
      </c>
      <c r="V80" s="80">
        <v>10265075</v>
      </c>
      <c r="W80" s="80">
        <v>0</v>
      </c>
      <c r="X80" s="80">
        <v>0</v>
      </c>
      <c r="Y80" s="80">
        <v>0</v>
      </c>
      <c r="Z80" s="80">
        <v>10265075</v>
      </c>
      <c r="AA80" s="80">
        <v>10328004</v>
      </c>
      <c r="AB80" s="80">
        <v>62929</v>
      </c>
      <c r="AC80" s="69">
        <v>23170</v>
      </c>
      <c r="AD80" s="69">
        <v>263</v>
      </c>
      <c r="AE80" s="69">
        <v>0</v>
      </c>
      <c r="AF80" s="80">
        <v>0</v>
      </c>
      <c r="AG80" s="80">
        <v>24478</v>
      </c>
      <c r="AH80" s="69">
        <v>0</v>
      </c>
      <c r="AI80" s="69">
        <v>0</v>
      </c>
      <c r="AJ80" s="80">
        <v>0</v>
      </c>
      <c r="AK80" s="80">
        <v>5148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39301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120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50</v>
      </c>
      <c r="BX80" s="80">
        <v>0</v>
      </c>
      <c r="BY80" s="80">
        <v>0</v>
      </c>
      <c r="BZ80" s="69">
        <v>0</v>
      </c>
      <c r="CA80" s="69">
        <v>50</v>
      </c>
      <c r="CB80" s="80">
        <v>120</v>
      </c>
      <c r="CC80" s="80">
        <v>68927</v>
      </c>
      <c r="CD80" s="69">
        <v>0</v>
      </c>
      <c r="CE80" s="69" t="s">
        <v>674</v>
      </c>
      <c r="CF80" s="69" t="s">
        <v>675</v>
      </c>
      <c r="CG80" s="69" t="s">
        <v>570</v>
      </c>
      <c r="CH80" s="69" t="s">
        <v>570</v>
      </c>
      <c r="CI80" s="69" t="s">
        <v>570</v>
      </c>
      <c r="CJ80" s="68" t="s">
        <v>570</v>
      </c>
      <c r="CK80" s="68">
        <v>45140</v>
      </c>
      <c r="CL80" s="185" t="s">
        <v>825</v>
      </c>
      <c r="CM80" s="67" t="s">
        <v>824</v>
      </c>
      <c r="CN80" s="67" t="s">
        <v>168</v>
      </c>
      <c r="CO80" s="68">
        <v>44901</v>
      </c>
      <c r="CP80" s="185" t="s">
        <v>828</v>
      </c>
      <c r="CQ80" s="67" t="s">
        <v>827</v>
      </c>
      <c r="CR80" s="67" t="s">
        <v>843</v>
      </c>
      <c r="CS80" s="69">
        <v>10230057.880000001</v>
      </c>
      <c r="CT80" s="69"/>
      <c r="CU80" s="69"/>
      <c r="CV80" s="69">
        <v>0</v>
      </c>
      <c r="CW80" s="69">
        <v>84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5"/>
        <v>CO</v>
      </c>
    </row>
    <row r="81" spans="1:111">
      <c r="A81" t="str">
        <f t="shared" si="4"/>
        <v>03CO</v>
      </c>
      <c r="B81" s="67" t="s">
        <v>2</v>
      </c>
      <c r="C81" s="67" t="s">
        <v>282</v>
      </c>
      <c r="D81" s="67" t="s">
        <v>283</v>
      </c>
      <c r="E81" s="68">
        <v>44356</v>
      </c>
      <c r="F81" s="185" t="s">
        <v>821</v>
      </c>
      <c r="G81" s="67" t="s">
        <v>822</v>
      </c>
      <c r="H81" s="69">
        <v>4</v>
      </c>
      <c r="I81" s="69">
        <v>1</v>
      </c>
      <c r="J81" s="69">
        <v>185</v>
      </c>
      <c r="K81" s="69">
        <v>509</v>
      </c>
      <c r="L81" s="69">
        <v>508</v>
      </c>
      <c r="M81" s="69">
        <v>1</v>
      </c>
      <c r="N81" s="69">
        <v>0</v>
      </c>
      <c r="O81" s="69">
        <v>0</v>
      </c>
      <c r="P81" s="69">
        <v>275</v>
      </c>
      <c r="Q81" s="80">
        <v>49</v>
      </c>
      <c r="R81" s="80">
        <v>2044978</v>
      </c>
      <c r="S81" s="80">
        <v>50000</v>
      </c>
      <c r="T81" s="80">
        <v>1994978</v>
      </c>
      <c r="U81" s="80">
        <v>2045473</v>
      </c>
      <c r="V81" s="80">
        <v>1900355</v>
      </c>
      <c r="W81" s="80">
        <v>0</v>
      </c>
      <c r="X81" s="80">
        <v>0</v>
      </c>
      <c r="Y81" s="80">
        <v>0</v>
      </c>
      <c r="Z81" s="80">
        <v>1900355</v>
      </c>
      <c r="AA81" s="80">
        <v>1900726</v>
      </c>
      <c r="AB81" s="80">
        <v>371</v>
      </c>
      <c r="AC81" s="69">
        <v>495</v>
      </c>
      <c r="AD81" s="69">
        <v>40</v>
      </c>
      <c r="AE81" s="69">
        <v>0</v>
      </c>
      <c r="AF81" s="80">
        <v>0</v>
      </c>
      <c r="AG81" s="80">
        <v>0</v>
      </c>
      <c r="AH81" s="69">
        <v>0</v>
      </c>
      <c r="AI81" s="69">
        <v>80</v>
      </c>
      <c r="AJ81" s="80">
        <v>49</v>
      </c>
      <c r="AK81" s="80">
        <v>495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90</v>
      </c>
      <c r="BX81" s="80">
        <v>0</v>
      </c>
      <c r="BY81" s="80">
        <v>0</v>
      </c>
      <c r="BZ81" s="69">
        <v>0</v>
      </c>
      <c r="CA81" s="69">
        <v>170</v>
      </c>
      <c r="CB81" s="80">
        <v>49</v>
      </c>
      <c r="CC81" s="80">
        <v>495</v>
      </c>
      <c r="CD81" s="69">
        <v>0</v>
      </c>
      <c r="CE81" s="69" t="s">
        <v>626</v>
      </c>
      <c r="CF81" s="69" t="s">
        <v>627</v>
      </c>
      <c r="CG81" s="69" t="s">
        <v>570</v>
      </c>
      <c r="CH81" s="69" t="s">
        <v>570</v>
      </c>
      <c r="CI81" s="69" t="s">
        <v>570</v>
      </c>
      <c r="CJ81" s="68" t="s">
        <v>570</v>
      </c>
      <c r="CK81" s="68">
        <v>45301</v>
      </c>
      <c r="CL81" s="185" t="s">
        <v>823</v>
      </c>
      <c r="CM81" s="67" t="s">
        <v>824</v>
      </c>
      <c r="CN81" s="67" t="s">
        <v>168</v>
      </c>
      <c r="CO81" s="68">
        <v>44988</v>
      </c>
      <c r="CP81" s="185" t="s">
        <v>823</v>
      </c>
      <c r="CQ81" s="67" t="s">
        <v>827</v>
      </c>
      <c r="CR81" s="67" t="s">
        <v>845</v>
      </c>
      <c r="CS81" s="69">
        <v>2066195.42</v>
      </c>
      <c r="CT81" s="69"/>
      <c r="CU81" s="69"/>
      <c r="CV81" s="69">
        <v>0</v>
      </c>
      <c r="CW81" s="69">
        <v>65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5"/>
        <v>CO</v>
      </c>
    </row>
    <row r="82" spans="1:111">
      <c r="A82" t="str">
        <f t="shared" si="4"/>
        <v>03CO</v>
      </c>
      <c r="B82" s="67" t="s">
        <v>2</v>
      </c>
      <c r="C82" s="67" t="s">
        <v>676</v>
      </c>
      <c r="D82" s="67" t="s">
        <v>846</v>
      </c>
      <c r="E82" s="68">
        <v>44979</v>
      </c>
      <c r="F82" s="185" t="s">
        <v>823</v>
      </c>
      <c r="G82" s="67" t="s">
        <v>827</v>
      </c>
      <c r="H82" s="69">
        <v>1</v>
      </c>
      <c r="I82" s="69">
        <v>0</v>
      </c>
      <c r="J82" s="69">
        <v>135</v>
      </c>
      <c r="K82" s="69">
        <v>164</v>
      </c>
      <c r="L82" s="69">
        <v>159</v>
      </c>
      <c r="M82" s="69">
        <v>5</v>
      </c>
      <c r="N82" s="69">
        <v>0</v>
      </c>
      <c r="O82" s="69">
        <v>0</v>
      </c>
      <c r="P82" s="69">
        <v>29</v>
      </c>
      <c r="Q82" s="80">
        <v>0</v>
      </c>
      <c r="R82" s="80">
        <v>889778</v>
      </c>
      <c r="S82" s="80">
        <v>0</v>
      </c>
      <c r="T82" s="80">
        <v>889778</v>
      </c>
      <c r="U82" s="80">
        <v>889778</v>
      </c>
      <c r="V82" s="80">
        <v>849190</v>
      </c>
      <c r="W82" s="80">
        <v>0</v>
      </c>
      <c r="X82" s="80">
        <v>0</v>
      </c>
      <c r="Y82" s="80">
        <v>0</v>
      </c>
      <c r="Z82" s="80">
        <v>849190</v>
      </c>
      <c r="AA82" s="80">
        <v>848671</v>
      </c>
      <c r="AB82" s="80">
        <v>-519</v>
      </c>
      <c r="AC82" s="69">
        <v>0</v>
      </c>
      <c r="AD82" s="69">
        <v>16</v>
      </c>
      <c r="AE82" s="69">
        <v>0</v>
      </c>
      <c r="AF82" s="80">
        <v>0</v>
      </c>
      <c r="AG82" s="80">
        <v>0</v>
      </c>
      <c r="AH82" s="69">
        <v>0</v>
      </c>
      <c r="AI82" s="69">
        <v>0</v>
      </c>
      <c r="AJ82" s="80">
        <v>0</v>
      </c>
      <c r="AK82" s="80">
        <v>0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0</v>
      </c>
      <c r="CC82" s="80">
        <v>0</v>
      </c>
      <c r="CD82" s="69">
        <v>0</v>
      </c>
      <c r="CE82" s="69" t="s">
        <v>646</v>
      </c>
      <c r="CF82" s="69" t="s">
        <v>647</v>
      </c>
      <c r="CG82" s="69" t="s">
        <v>570</v>
      </c>
      <c r="CH82" s="69" t="s">
        <v>570</v>
      </c>
      <c r="CI82" s="69" t="s">
        <v>570</v>
      </c>
      <c r="CJ82" s="68" t="s">
        <v>570</v>
      </c>
      <c r="CK82" s="68">
        <v>45378</v>
      </c>
      <c r="CL82" s="185" t="s">
        <v>823</v>
      </c>
      <c r="CM82" s="67" t="s">
        <v>824</v>
      </c>
      <c r="CN82" s="67" t="s">
        <v>168</v>
      </c>
      <c r="CO82" s="68">
        <v>45191</v>
      </c>
      <c r="CP82" s="185" t="s">
        <v>825</v>
      </c>
      <c r="CQ82" s="67" t="s">
        <v>824</v>
      </c>
      <c r="CR82" s="67" t="s">
        <v>847</v>
      </c>
      <c r="CS82" s="69">
        <v>1417656.86</v>
      </c>
      <c r="CT82" s="69"/>
      <c r="CU82" s="69"/>
      <c r="CV82" s="69">
        <v>0</v>
      </c>
      <c r="CW82" s="69">
        <v>13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5"/>
        <v>CO</v>
      </c>
    </row>
    <row r="83" spans="1:111">
      <c r="A83" t="str">
        <f t="shared" si="4"/>
        <v>03CO</v>
      </c>
      <c r="B83" s="67" t="s">
        <v>2</v>
      </c>
      <c r="C83" s="67" t="s">
        <v>284</v>
      </c>
      <c r="D83" s="67" t="s">
        <v>285</v>
      </c>
      <c r="E83" s="68">
        <v>44153</v>
      </c>
      <c r="F83" s="185" t="s">
        <v>828</v>
      </c>
      <c r="G83" s="67" t="s">
        <v>822</v>
      </c>
      <c r="H83" s="69">
        <v>1</v>
      </c>
      <c r="I83" s="69">
        <v>2</v>
      </c>
      <c r="J83" s="69">
        <v>480</v>
      </c>
      <c r="K83" s="69">
        <v>640</v>
      </c>
      <c r="L83" s="69">
        <v>661</v>
      </c>
      <c r="M83" s="69">
        <v>-21</v>
      </c>
      <c r="N83" s="69">
        <v>21</v>
      </c>
      <c r="O83" s="69">
        <v>0</v>
      </c>
      <c r="P83" s="69">
        <v>160</v>
      </c>
      <c r="Q83" s="80">
        <v>0</v>
      </c>
      <c r="R83" s="80">
        <v>4269226</v>
      </c>
      <c r="S83" s="80">
        <v>50000</v>
      </c>
      <c r="T83" s="80">
        <v>4219226</v>
      </c>
      <c r="U83" s="80">
        <v>4374816</v>
      </c>
      <c r="V83" s="80">
        <v>4363593</v>
      </c>
      <c r="W83" s="80">
        <v>-30948</v>
      </c>
      <c r="X83" s="80">
        <v>0</v>
      </c>
      <c r="Y83" s="80">
        <v>-30948</v>
      </c>
      <c r="Z83" s="80">
        <v>4332645</v>
      </c>
      <c r="AA83" s="80">
        <v>4394715</v>
      </c>
      <c r="AB83" s="80">
        <v>138599</v>
      </c>
      <c r="AC83" s="69">
        <v>105591</v>
      </c>
      <c r="AD83" s="69">
        <v>98</v>
      </c>
      <c r="AE83" s="69">
        <v>8</v>
      </c>
      <c r="AF83" s="80">
        <v>0</v>
      </c>
      <c r="AG83" s="80">
        <v>95913</v>
      </c>
      <c r="AH83" s="69">
        <v>0</v>
      </c>
      <c r="AI83" s="69">
        <v>0</v>
      </c>
      <c r="AJ83" s="80">
        <v>0</v>
      </c>
      <c r="AK83" s="80">
        <v>235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14</v>
      </c>
      <c r="AZ83" s="80">
        <v>0</v>
      </c>
      <c r="BA83" s="80">
        <v>23399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30081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22</v>
      </c>
      <c r="CB83" s="80">
        <v>0</v>
      </c>
      <c r="CC83" s="80">
        <v>149628</v>
      </c>
      <c r="CD83" s="69">
        <v>0</v>
      </c>
      <c r="CE83" s="69" t="s">
        <v>677</v>
      </c>
      <c r="CF83" s="69" t="s">
        <v>678</v>
      </c>
      <c r="CG83" s="69" t="s">
        <v>570</v>
      </c>
      <c r="CH83" s="69" t="s">
        <v>570</v>
      </c>
      <c r="CI83" s="69" t="s">
        <v>570</v>
      </c>
      <c r="CJ83" s="68" t="s">
        <v>570</v>
      </c>
      <c r="CK83" s="68">
        <v>45188</v>
      </c>
      <c r="CL83" s="185" t="s">
        <v>825</v>
      </c>
      <c r="CM83" s="67" t="s">
        <v>824</v>
      </c>
      <c r="CN83" s="67" t="s">
        <v>168</v>
      </c>
      <c r="CO83" s="68">
        <v>44899</v>
      </c>
      <c r="CP83" s="185" t="s">
        <v>828</v>
      </c>
      <c r="CQ83" s="67" t="s">
        <v>827</v>
      </c>
      <c r="CR83" s="67" t="s">
        <v>843</v>
      </c>
      <c r="CS83" s="69">
        <v>4154505.73</v>
      </c>
      <c r="CT83" s="69"/>
      <c r="CU83" s="69"/>
      <c r="CV83" s="69">
        <v>0</v>
      </c>
      <c r="CW83" s="69">
        <v>40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5"/>
        <v>CO</v>
      </c>
    </row>
    <row r="84" spans="1:111">
      <c r="A84" t="str">
        <f t="shared" si="4"/>
        <v>03CO</v>
      </c>
      <c r="B84" s="67" t="s">
        <v>2</v>
      </c>
      <c r="C84" s="67" t="s">
        <v>500</v>
      </c>
      <c r="D84" s="67" t="s">
        <v>501</v>
      </c>
      <c r="E84" s="68">
        <v>43733</v>
      </c>
      <c r="F84" s="185" t="s">
        <v>825</v>
      </c>
      <c r="G84" s="67" t="s">
        <v>826</v>
      </c>
      <c r="H84" s="69">
        <v>3</v>
      </c>
      <c r="I84" s="69">
        <v>0</v>
      </c>
      <c r="J84" s="69">
        <v>150</v>
      </c>
      <c r="K84" s="69">
        <v>292</v>
      </c>
      <c r="L84" s="69">
        <v>262</v>
      </c>
      <c r="M84" s="69">
        <v>30</v>
      </c>
      <c r="N84" s="69">
        <v>0</v>
      </c>
      <c r="O84" s="69">
        <v>0</v>
      </c>
      <c r="P84" s="69">
        <v>112</v>
      </c>
      <c r="Q84" s="80">
        <v>30</v>
      </c>
      <c r="R84" s="80">
        <v>2458081</v>
      </c>
      <c r="S84" s="80">
        <v>51140</v>
      </c>
      <c r="T84" s="80">
        <v>2406941</v>
      </c>
      <c r="U84" s="80">
        <v>2458081</v>
      </c>
      <c r="V84" s="80">
        <v>2572160</v>
      </c>
      <c r="W84" s="80">
        <v>0</v>
      </c>
      <c r="X84" s="80">
        <v>0</v>
      </c>
      <c r="Y84" s="80">
        <v>0</v>
      </c>
      <c r="Z84" s="80">
        <v>2572160</v>
      </c>
      <c r="AA84" s="80">
        <v>2554701</v>
      </c>
      <c r="AB84" s="80">
        <v>-17459</v>
      </c>
      <c r="AC84" s="69">
        <v>0</v>
      </c>
      <c r="AD84" s="69">
        <v>100</v>
      </c>
      <c r="AE84" s="69">
        <v>0</v>
      </c>
      <c r="AF84" s="80">
        <v>0</v>
      </c>
      <c r="AG84" s="80">
        <v>0</v>
      </c>
      <c r="AH84" s="69">
        <v>0</v>
      </c>
      <c r="AI84" s="69">
        <v>0</v>
      </c>
      <c r="AJ84" s="80">
        <v>30</v>
      </c>
      <c r="AK84" s="80">
        <v>42000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30</v>
      </c>
      <c r="CC84" s="80">
        <v>42000</v>
      </c>
      <c r="CD84" s="69">
        <v>0</v>
      </c>
      <c r="CE84" s="69" t="s">
        <v>626</v>
      </c>
      <c r="CF84" s="69" t="s">
        <v>627</v>
      </c>
      <c r="CG84" s="69" t="s">
        <v>570</v>
      </c>
      <c r="CH84" s="69" t="s">
        <v>570</v>
      </c>
      <c r="CI84" s="69" t="s">
        <v>570</v>
      </c>
      <c r="CJ84" s="68" t="s">
        <v>570</v>
      </c>
      <c r="CK84" s="68">
        <v>45140</v>
      </c>
      <c r="CL84" s="185" t="s">
        <v>825</v>
      </c>
      <c r="CM84" s="67" t="s">
        <v>824</v>
      </c>
      <c r="CN84" s="67" t="s">
        <v>168</v>
      </c>
      <c r="CO84" s="68">
        <v>44106</v>
      </c>
      <c r="CP84" s="185" t="s">
        <v>828</v>
      </c>
      <c r="CQ84" s="67" t="s">
        <v>822</v>
      </c>
      <c r="CR84" s="67" t="s">
        <v>848</v>
      </c>
      <c r="CS84" s="69">
        <v>2031385.77</v>
      </c>
      <c r="CT84" s="69"/>
      <c r="CU84" s="69"/>
      <c r="CV84" s="69">
        <v>30</v>
      </c>
      <c r="CW84" s="69">
        <v>12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5"/>
        <v>CO</v>
      </c>
    </row>
    <row r="85" spans="1:111">
      <c r="A85" t="str">
        <f t="shared" si="4"/>
        <v>03CO</v>
      </c>
      <c r="B85" s="67" t="s">
        <v>2</v>
      </c>
      <c r="C85" s="67" t="s">
        <v>553</v>
      </c>
      <c r="D85" s="67" t="s">
        <v>554</v>
      </c>
      <c r="E85" s="68">
        <v>44538</v>
      </c>
      <c r="F85" s="185" t="s">
        <v>828</v>
      </c>
      <c r="G85" s="67" t="s">
        <v>829</v>
      </c>
      <c r="H85" s="69">
        <v>1</v>
      </c>
      <c r="I85" s="69">
        <v>0</v>
      </c>
      <c r="J85" s="69">
        <v>150</v>
      </c>
      <c r="K85" s="69">
        <v>222</v>
      </c>
      <c r="L85" s="69">
        <v>220</v>
      </c>
      <c r="M85" s="69">
        <v>2</v>
      </c>
      <c r="N85" s="69">
        <v>0</v>
      </c>
      <c r="O85" s="69">
        <v>0</v>
      </c>
      <c r="P85" s="69">
        <v>72</v>
      </c>
      <c r="Q85" s="80">
        <v>0</v>
      </c>
      <c r="R85" s="80">
        <v>1462111</v>
      </c>
      <c r="S85" s="80">
        <v>0</v>
      </c>
      <c r="T85" s="80">
        <v>1462111</v>
      </c>
      <c r="U85" s="80">
        <v>1462111</v>
      </c>
      <c r="V85" s="80">
        <v>1360760</v>
      </c>
      <c r="W85" s="80">
        <v>0</v>
      </c>
      <c r="X85" s="80">
        <v>0</v>
      </c>
      <c r="Y85" s="80">
        <v>0</v>
      </c>
      <c r="Z85" s="80">
        <v>1360760</v>
      </c>
      <c r="AA85" s="80">
        <v>1370361</v>
      </c>
      <c r="AB85" s="80">
        <v>9601</v>
      </c>
      <c r="AC85" s="69">
        <v>0</v>
      </c>
      <c r="AD85" s="69">
        <v>49</v>
      </c>
      <c r="AE85" s="69">
        <v>0</v>
      </c>
      <c r="AF85" s="80">
        <v>0</v>
      </c>
      <c r="AG85" s="80">
        <v>0</v>
      </c>
      <c r="AH85" s="69">
        <v>0</v>
      </c>
      <c r="AI85" s="69">
        <v>0</v>
      </c>
      <c r="AJ85" s="80">
        <v>0</v>
      </c>
      <c r="AK85" s="80">
        <v>0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11</v>
      </c>
      <c r="BX85" s="80">
        <v>0</v>
      </c>
      <c r="BY85" s="80">
        <v>0</v>
      </c>
      <c r="BZ85" s="69">
        <v>0</v>
      </c>
      <c r="CA85" s="69">
        <v>11</v>
      </c>
      <c r="CB85" s="80">
        <v>0</v>
      </c>
      <c r="CC85" s="80">
        <v>0</v>
      </c>
      <c r="CD85" s="69">
        <v>0</v>
      </c>
      <c r="CE85" s="69" t="s">
        <v>679</v>
      </c>
      <c r="CF85" s="69" t="s">
        <v>680</v>
      </c>
      <c r="CG85" s="69" t="s">
        <v>570</v>
      </c>
      <c r="CH85" s="69" t="s">
        <v>570</v>
      </c>
      <c r="CI85" s="69" t="s">
        <v>570</v>
      </c>
      <c r="CJ85" s="68" t="s">
        <v>570</v>
      </c>
      <c r="CK85" s="68">
        <v>45126</v>
      </c>
      <c r="CL85" s="185" t="s">
        <v>825</v>
      </c>
      <c r="CM85" s="67" t="s">
        <v>824</v>
      </c>
      <c r="CN85" s="67" t="s">
        <v>168</v>
      </c>
      <c r="CO85" s="68">
        <v>44841</v>
      </c>
      <c r="CP85" s="185" t="s">
        <v>828</v>
      </c>
      <c r="CQ85" s="67" t="s">
        <v>827</v>
      </c>
      <c r="CR85" s="67" t="s">
        <v>845</v>
      </c>
      <c r="CS85" s="69">
        <v>1750125.19</v>
      </c>
      <c r="CT85" s="69"/>
      <c r="CU85" s="69"/>
      <c r="CV85" s="69">
        <v>0</v>
      </c>
      <c r="CW85" s="69">
        <v>12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5"/>
        <v>CO</v>
      </c>
    </row>
    <row r="86" spans="1:111">
      <c r="A86" t="str">
        <f t="shared" si="4"/>
        <v>03CO</v>
      </c>
      <c r="B86" s="67" t="s">
        <v>2</v>
      </c>
      <c r="C86" s="67" t="s">
        <v>286</v>
      </c>
      <c r="D86" s="67" t="s">
        <v>287</v>
      </c>
      <c r="E86" s="68">
        <v>44517</v>
      </c>
      <c r="F86" s="185" t="s">
        <v>828</v>
      </c>
      <c r="G86" s="67" t="s">
        <v>829</v>
      </c>
      <c r="H86" s="69">
        <v>1</v>
      </c>
      <c r="I86" s="69">
        <v>3</v>
      </c>
      <c r="J86" s="69">
        <v>240</v>
      </c>
      <c r="K86" s="69">
        <v>280</v>
      </c>
      <c r="L86" s="69">
        <v>543</v>
      </c>
      <c r="M86" s="69">
        <v>-263</v>
      </c>
      <c r="N86" s="69">
        <v>263</v>
      </c>
      <c r="O86" s="69">
        <v>0</v>
      </c>
      <c r="P86" s="69">
        <v>40</v>
      </c>
      <c r="Q86" s="80">
        <v>0</v>
      </c>
      <c r="R86" s="80">
        <v>4199999</v>
      </c>
      <c r="S86" s="80">
        <v>0</v>
      </c>
      <c r="T86" s="80">
        <v>4199999</v>
      </c>
      <c r="U86" s="80">
        <v>4207543</v>
      </c>
      <c r="V86" s="80">
        <v>4275092</v>
      </c>
      <c r="W86" s="80">
        <v>-681696</v>
      </c>
      <c r="X86" s="80">
        <v>0</v>
      </c>
      <c r="Y86" s="80">
        <v>-681696</v>
      </c>
      <c r="Z86" s="80">
        <v>3593396</v>
      </c>
      <c r="AA86" s="80">
        <v>4275464</v>
      </c>
      <c r="AB86" s="80">
        <v>682068</v>
      </c>
      <c r="AC86" s="69">
        <v>7544</v>
      </c>
      <c r="AD86" s="69">
        <v>22</v>
      </c>
      <c r="AE86" s="69">
        <v>0</v>
      </c>
      <c r="AF86" s="80">
        <v>0</v>
      </c>
      <c r="AG86" s="80">
        <v>0</v>
      </c>
      <c r="AH86" s="69">
        <v>0</v>
      </c>
      <c r="AI86" s="69">
        <v>0</v>
      </c>
      <c r="AJ86" s="80">
        <v>0</v>
      </c>
      <c r="AK86" s="80">
        <v>7544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0</v>
      </c>
      <c r="CC86" s="80">
        <v>7544</v>
      </c>
      <c r="CD86" s="69">
        <v>0</v>
      </c>
      <c r="CE86" s="69" t="s">
        <v>626</v>
      </c>
      <c r="CF86" s="69" t="s">
        <v>627</v>
      </c>
      <c r="CG86" s="69" t="s">
        <v>570</v>
      </c>
      <c r="CH86" s="69" t="s">
        <v>570</v>
      </c>
      <c r="CI86" s="69" t="s">
        <v>570</v>
      </c>
      <c r="CJ86" s="68" t="s">
        <v>570</v>
      </c>
      <c r="CK86" s="68">
        <v>45323</v>
      </c>
      <c r="CL86" s="185" t="s">
        <v>823</v>
      </c>
      <c r="CM86" s="67" t="s">
        <v>824</v>
      </c>
      <c r="CN86" s="67" t="s">
        <v>168</v>
      </c>
      <c r="CO86" s="68">
        <v>45169</v>
      </c>
      <c r="CP86" s="185" t="s">
        <v>825</v>
      </c>
      <c r="CQ86" s="67" t="s">
        <v>824</v>
      </c>
      <c r="CR86" s="67" t="s">
        <v>847</v>
      </c>
      <c r="CS86" s="69">
        <v>3898368.97</v>
      </c>
      <c r="CT86" s="69"/>
      <c r="CU86" s="69"/>
      <c r="CV86" s="69">
        <v>0</v>
      </c>
      <c r="CW86" s="69">
        <v>18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5"/>
        <v>CO</v>
      </c>
    </row>
    <row r="87" spans="1:111">
      <c r="A87" t="str">
        <f t="shared" si="4"/>
        <v>03CO</v>
      </c>
      <c r="B87" s="67" t="s">
        <v>2</v>
      </c>
      <c r="C87" s="67" t="s">
        <v>555</v>
      </c>
      <c r="D87" s="67" t="s">
        <v>556</v>
      </c>
      <c r="E87" s="68">
        <v>44538</v>
      </c>
      <c r="F87" s="185" t="s">
        <v>828</v>
      </c>
      <c r="G87" s="67" t="s">
        <v>829</v>
      </c>
      <c r="H87" s="69">
        <v>1</v>
      </c>
      <c r="I87" s="69">
        <v>3</v>
      </c>
      <c r="J87" s="69">
        <v>245</v>
      </c>
      <c r="K87" s="69">
        <v>334</v>
      </c>
      <c r="L87" s="69">
        <v>575</v>
      </c>
      <c r="M87" s="69">
        <v>-241</v>
      </c>
      <c r="N87" s="69">
        <v>241</v>
      </c>
      <c r="O87" s="69">
        <v>0</v>
      </c>
      <c r="P87" s="69">
        <v>89</v>
      </c>
      <c r="Q87" s="80">
        <v>0</v>
      </c>
      <c r="R87" s="80">
        <v>3077146</v>
      </c>
      <c r="S87" s="80">
        <v>0</v>
      </c>
      <c r="T87" s="80">
        <v>3077146</v>
      </c>
      <c r="U87" s="80">
        <v>3077146</v>
      </c>
      <c r="V87" s="80">
        <v>3008864</v>
      </c>
      <c r="W87" s="80">
        <v>-624672</v>
      </c>
      <c r="X87" s="80">
        <v>0</v>
      </c>
      <c r="Y87" s="80">
        <v>-624672</v>
      </c>
      <c r="Z87" s="80">
        <v>2384192</v>
      </c>
      <c r="AA87" s="80">
        <v>2402816</v>
      </c>
      <c r="AB87" s="80">
        <v>18624</v>
      </c>
      <c r="AC87" s="69">
        <v>0</v>
      </c>
      <c r="AD87" s="69">
        <v>37</v>
      </c>
      <c r="AE87" s="69">
        <v>0</v>
      </c>
      <c r="AF87" s="80">
        <v>0</v>
      </c>
      <c r="AG87" s="80">
        <v>0</v>
      </c>
      <c r="AH87" s="69">
        <v>0</v>
      </c>
      <c r="AI87" s="69">
        <v>25</v>
      </c>
      <c r="AJ87" s="80">
        <v>0</v>
      </c>
      <c r="AK87" s="80">
        <v>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25</v>
      </c>
      <c r="CB87" s="80">
        <v>0</v>
      </c>
      <c r="CC87" s="80">
        <v>0</v>
      </c>
      <c r="CD87" s="69">
        <v>0</v>
      </c>
      <c r="CE87" s="69" t="s">
        <v>626</v>
      </c>
      <c r="CF87" s="69" t="s">
        <v>627</v>
      </c>
      <c r="CG87" s="69" t="s">
        <v>570</v>
      </c>
      <c r="CH87" s="69" t="s">
        <v>570</v>
      </c>
      <c r="CI87" s="69" t="s">
        <v>570</v>
      </c>
      <c r="CJ87" s="68" t="s">
        <v>570</v>
      </c>
      <c r="CK87" s="68">
        <v>45371</v>
      </c>
      <c r="CL87" s="185" t="s">
        <v>823</v>
      </c>
      <c r="CM87" s="67" t="s">
        <v>824</v>
      </c>
      <c r="CN87" s="67" t="s">
        <v>168</v>
      </c>
      <c r="CO87" s="68">
        <v>45229</v>
      </c>
      <c r="CP87" s="185" t="s">
        <v>828</v>
      </c>
      <c r="CQ87" s="67" t="s">
        <v>824</v>
      </c>
      <c r="CR87" s="67" t="s">
        <v>847</v>
      </c>
      <c r="CS87" s="69">
        <v>3261895.89</v>
      </c>
      <c r="CT87" s="69"/>
      <c r="CU87" s="69"/>
      <c r="CV87" s="69">
        <v>0</v>
      </c>
      <c r="CW87" s="69">
        <v>27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5"/>
        <v>CO</v>
      </c>
    </row>
    <row r="88" spans="1:111">
      <c r="A88" t="str">
        <f t="shared" si="4"/>
        <v>03CO</v>
      </c>
      <c r="B88" s="67" t="s">
        <v>2</v>
      </c>
      <c r="C88" s="67" t="s">
        <v>502</v>
      </c>
      <c r="D88" s="67" t="s">
        <v>503</v>
      </c>
      <c r="E88" s="68">
        <v>44356</v>
      </c>
      <c r="F88" s="185" t="s">
        <v>821</v>
      </c>
      <c r="G88" s="67" t="s">
        <v>822</v>
      </c>
      <c r="H88" s="69">
        <v>1</v>
      </c>
      <c r="I88" s="69">
        <v>0</v>
      </c>
      <c r="J88" s="69">
        <v>420</v>
      </c>
      <c r="K88" s="69">
        <v>706</v>
      </c>
      <c r="L88" s="69">
        <v>706</v>
      </c>
      <c r="M88" s="69">
        <v>0</v>
      </c>
      <c r="N88" s="69">
        <v>0</v>
      </c>
      <c r="O88" s="69">
        <v>0</v>
      </c>
      <c r="P88" s="69">
        <v>286</v>
      </c>
      <c r="Q88" s="80">
        <v>0</v>
      </c>
      <c r="R88" s="80">
        <v>5503848</v>
      </c>
      <c r="S88" s="80">
        <v>53988</v>
      </c>
      <c r="T88" s="80">
        <v>5449859</v>
      </c>
      <c r="U88" s="80">
        <v>5503848</v>
      </c>
      <c r="V88" s="80">
        <v>5615605</v>
      </c>
      <c r="W88" s="80">
        <v>0</v>
      </c>
      <c r="X88" s="80">
        <v>0</v>
      </c>
      <c r="Y88" s="80">
        <v>0</v>
      </c>
      <c r="Z88" s="80">
        <v>5615605</v>
      </c>
      <c r="AA88" s="80">
        <v>5632695</v>
      </c>
      <c r="AB88" s="80">
        <v>85241</v>
      </c>
      <c r="AC88" s="69">
        <v>0</v>
      </c>
      <c r="AD88" s="69">
        <v>181</v>
      </c>
      <c r="AE88" s="69">
        <v>0</v>
      </c>
      <c r="AF88" s="80">
        <v>0</v>
      </c>
      <c r="AG88" s="80">
        <v>0</v>
      </c>
      <c r="AH88" s="69">
        <v>0</v>
      </c>
      <c r="AI88" s="69">
        <v>0</v>
      </c>
      <c r="AJ88" s="80">
        <v>0</v>
      </c>
      <c r="AK88" s="80">
        <v>21870</v>
      </c>
      <c r="AL88" s="69">
        <v>0</v>
      </c>
      <c r="AM88" s="69">
        <v>0</v>
      </c>
      <c r="AN88" s="80">
        <v>0</v>
      </c>
      <c r="AO88" s="80">
        <v>2548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0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0</v>
      </c>
      <c r="CB88" s="80">
        <v>0</v>
      </c>
      <c r="CC88" s="80">
        <v>24418</v>
      </c>
      <c r="CD88" s="69">
        <v>0</v>
      </c>
      <c r="CE88" s="69" t="s">
        <v>681</v>
      </c>
      <c r="CF88" s="69" t="s">
        <v>682</v>
      </c>
      <c r="CG88" s="69" t="s">
        <v>570</v>
      </c>
      <c r="CH88" s="69" t="s">
        <v>570</v>
      </c>
      <c r="CI88" s="69" t="s">
        <v>570</v>
      </c>
      <c r="CJ88" s="68" t="s">
        <v>570</v>
      </c>
      <c r="CK88" s="68">
        <v>45229</v>
      </c>
      <c r="CL88" s="185" t="s">
        <v>828</v>
      </c>
      <c r="CM88" s="67" t="s">
        <v>824</v>
      </c>
      <c r="CN88" s="67" t="s">
        <v>168</v>
      </c>
      <c r="CO88" s="68">
        <v>45131</v>
      </c>
      <c r="CP88" s="185" t="s">
        <v>825</v>
      </c>
      <c r="CQ88" s="67" t="s">
        <v>824</v>
      </c>
      <c r="CR88" s="67" t="s">
        <v>848</v>
      </c>
      <c r="CS88" s="69">
        <v>7823905.3300000001</v>
      </c>
      <c r="CT88" s="69"/>
      <c r="CU88" s="69"/>
      <c r="CV88" s="69">
        <v>0</v>
      </c>
      <c r="CW88" s="69">
        <v>52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5"/>
        <v>CO</v>
      </c>
    </row>
    <row r="89" spans="1:111">
      <c r="A89" t="str">
        <f t="shared" si="4"/>
        <v>03CO</v>
      </c>
      <c r="B89" s="67" t="s">
        <v>2</v>
      </c>
      <c r="C89" s="67" t="s">
        <v>504</v>
      </c>
      <c r="D89" s="67" t="s">
        <v>505</v>
      </c>
      <c r="E89" s="68">
        <v>44153</v>
      </c>
      <c r="F89" s="185" t="s">
        <v>828</v>
      </c>
      <c r="G89" s="67" t="s">
        <v>822</v>
      </c>
      <c r="H89" s="69">
        <v>2</v>
      </c>
      <c r="I89" s="69">
        <v>1</v>
      </c>
      <c r="J89" s="69">
        <v>365</v>
      </c>
      <c r="K89" s="69">
        <v>689</v>
      </c>
      <c r="L89" s="69">
        <v>689</v>
      </c>
      <c r="M89" s="69">
        <v>0</v>
      </c>
      <c r="N89" s="69">
        <v>0</v>
      </c>
      <c r="O89" s="69">
        <v>0</v>
      </c>
      <c r="P89" s="69">
        <v>303</v>
      </c>
      <c r="Q89" s="80">
        <v>21</v>
      </c>
      <c r="R89" s="80">
        <v>6166449</v>
      </c>
      <c r="S89" s="80">
        <v>83640</v>
      </c>
      <c r="T89" s="80">
        <v>6082809</v>
      </c>
      <c r="U89" s="80">
        <v>6166449</v>
      </c>
      <c r="V89" s="80">
        <v>6679471</v>
      </c>
      <c r="W89" s="80">
        <v>0</v>
      </c>
      <c r="X89" s="80">
        <v>0</v>
      </c>
      <c r="Y89" s="80">
        <v>0</v>
      </c>
      <c r="Z89" s="80">
        <v>6679471</v>
      </c>
      <c r="AA89" s="80">
        <v>7791843</v>
      </c>
      <c r="AB89" s="80">
        <v>1176465</v>
      </c>
      <c r="AC89" s="69">
        <v>0</v>
      </c>
      <c r="AD89" s="69">
        <v>170</v>
      </c>
      <c r="AE89" s="69">
        <v>16</v>
      </c>
      <c r="AF89" s="80">
        <v>0</v>
      </c>
      <c r="AG89" s="80">
        <v>0</v>
      </c>
      <c r="AH89" s="69">
        <v>0</v>
      </c>
      <c r="AI89" s="69">
        <v>0</v>
      </c>
      <c r="AJ89" s="80">
        <v>0</v>
      </c>
      <c r="AK89" s="80">
        <v>0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56</v>
      </c>
      <c r="BL89" s="80">
        <v>21</v>
      </c>
      <c r="BM89" s="80">
        <v>67784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28</v>
      </c>
      <c r="BX89" s="80">
        <v>0</v>
      </c>
      <c r="BY89" s="80">
        <v>0</v>
      </c>
      <c r="BZ89" s="69">
        <v>0</v>
      </c>
      <c r="CA89" s="69">
        <v>100</v>
      </c>
      <c r="CB89" s="80">
        <v>21</v>
      </c>
      <c r="CC89" s="80">
        <v>67784</v>
      </c>
      <c r="CD89" s="69">
        <v>0</v>
      </c>
      <c r="CE89" s="69" t="s">
        <v>626</v>
      </c>
      <c r="CF89" s="69" t="s">
        <v>627</v>
      </c>
      <c r="CG89" s="69" t="s">
        <v>570</v>
      </c>
      <c r="CH89" s="69" t="s">
        <v>570</v>
      </c>
      <c r="CI89" s="69" t="s">
        <v>570</v>
      </c>
      <c r="CJ89" s="68" t="s">
        <v>570</v>
      </c>
      <c r="CK89" s="68">
        <v>45132</v>
      </c>
      <c r="CL89" s="185" t="s">
        <v>825</v>
      </c>
      <c r="CM89" s="67" t="s">
        <v>824</v>
      </c>
      <c r="CN89" s="67" t="s">
        <v>168</v>
      </c>
      <c r="CO89" s="68">
        <v>44972</v>
      </c>
      <c r="CP89" s="185" t="s">
        <v>823</v>
      </c>
      <c r="CQ89" s="67" t="s">
        <v>827</v>
      </c>
      <c r="CR89" s="67" t="s">
        <v>848</v>
      </c>
      <c r="CS89" s="69">
        <v>7986598.29</v>
      </c>
      <c r="CT89" s="69"/>
      <c r="CU89" s="69"/>
      <c r="CV89" s="69">
        <v>21</v>
      </c>
      <c r="CW89" s="69">
        <v>89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5"/>
        <v>CO</v>
      </c>
    </row>
    <row r="90" spans="1:111">
      <c r="A90" t="str">
        <f t="shared" si="4"/>
        <v>03CO</v>
      </c>
      <c r="B90" s="67" t="s">
        <v>2</v>
      </c>
      <c r="C90" s="67" t="s">
        <v>288</v>
      </c>
      <c r="D90" s="67" t="s">
        <v>289</v>
      </c>
      <c r="E90" s="68">
        <v>44405</v>
      </c>
      <c r="F90" s="185" t="s">
        <v>825</v>
      </c>
      <c r="G90" s="67" t="s">
        <v>829</v>
      </c>
      <c r="H90" s="69">
        <v>1</v>
      </c>
      <c r="I90" s="69">
        <v>4</v>
      </c>
      <c r="J90" s="69">
        <v>270</v>
      </c>
      <c r="K90" s="69">
        <v>660</v>
      </c>
      <c r="L90" s="69">
        <v>658</v>
      </c>
      <c r="M90" s="69">
        <v>2</v>
      </c>
      <c r="N90" s="69">
        <v>0</v>
      </c>
      <c r="O90" s="69">
        <v>0</v>
      </c>
      <c r="P90" s="69">
        <v>375</v>
      </c>
      <c r="Q90" s="80">
        <v>15</v>
      </c>
      <c r="R90" s="80">
        <v>3745152</v>
      </c>
      <c r="S90" s="80">
        <v>0</v>
      </c>
      <c r="T90" s="80">
        <v>3745152</v>
      </c>
      <c r="U90" s="80">
        <v>4010816</v>
      </c>
      <c r="V90" s="80">
        <v>3990380</v>
      </c>
      <c r="W90" s="80">
        <v>0</v>
      </c>
      <c r="X90" s="80">
        <v>0</v>
      </c>
      <c r="Y90" s="80">
        <v>0</v>
      </c>
      <c r="Z90" s="80">
        <v>3990380</v>
      </c>
      <c r="AA90" s="80">
        <v>3999427</v>
      </c>
      <c r="AB90" s="80">
        <v>9047</v>
      </c>
      <c r="AC90" s="69">
        <v>265665</v>
      </c>
      <c r="AD90" s="69">
        <v>186</v>
      </c>
      <c r="AE90" s="69">
        <v>0</v>
      </c>
      <c r="AF90" s="80">
        <v>6</v>
      </c>
      <c r="AG90" s="80">
        <v>33226</v>
      </c>
      <c r="AH90" s="69">
        <v>0</v>
      </c>
      <c r="AI90" s="69">
        <v>0</v>
      </c>
      <c r="AJ90" s="80">
        <v>9</v>
      </c>
      <c r="AK90" s="80">
        <v>232438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60</v>
      </c>
      <c r="BX90" s="80">
        <v>0</v>
      </c>
      <c r="BY90" s="80">
        <v>0</v>
      </c>
      <c r="BZ90" s="69">
        <v>0</v>
      </c>
      <c r="CA90" s="69">
        <v>60</v>
      </c>
      <c r="CB90" s="80">
        <v>15</v>
      </c>
      <c r="CC90" s="80">
        <v>265665</v>
      </c>
      <c r="CD90" s="69">
        <v>0</v>
      </c>
      <c r="CE90" s="69" t="s">
        <v>679</v>
      </c>
      <c r="CF90" s="69" t="s">
        <v>680</v>
      </c>
      <c r="CG90" s="69" t="s">
        <v>570</v>
      </c>
      <c r="CH90" s="69" t="s">
        <v>570</v>
      </c>
      <c r="CI90" s="69" t="s">
        <v>570</v>
      </c>
      <c r="CJ90" s="68" t="s">
        <v>570</v>
      </c>
      <c r="CK90" s="68">
        <v>45378</v>
      </c>
      <c r="CL90" s="185" t="s">
        <v>823</v>
      </c>
      <c r="CM90" s="67" t="s">
        <v>824</v>
      </c>
      <c r="CN90" s="67" t="s">
        <v>168</v>
      </c>
      <c r="CO90" s="68">
        <v>45202</v>
      </c>
      <c r="CP90" s="185" t="s">
        <v>828</v>
      </c>
      <c r="CQ90" s="67" t="s">
        <v>824</v>
      </c>
      <c r="CR90" s="67" t="s">
        <v>845</v>
      </c>
      <c r="CS90" s="69">
        <v>4124090.98</v>
      </c>
      <c r="CT90" s="69"/>
      <c r="CU90" s="69"/>
      <c r="CV90" s="69">
        <v>0</v>
      </c>
      <c r="CW90" s="69">
        <v>40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5"/>
        <v>CO</v>
      </c>
    </row>
    <row r="91" spans="1:111">
      <c r="A91" t="str">
        <f t="shared" si="4"/>
        <v>03CO</v>
      </c>
      <c r="B91" s="67" t="s">
        <v>2</v>
      </c>
      <c r="C91" s="67" t="s">
        <v>557</v>
      </c>
      <c r="D91" s="67" t="s">
        <v>558</v>
      </c>
      <c r="E91" s="68">
        <v>43887</v>
      </c>
      <c r="F91" s="185" t="s">
        <v>823</v>
      </c>
      <c r="G91" s="67" t="s">
        <v>826</v>
      </c>
      <c r="H91" s="69">
        <v>1</v>
      </c>
      <c r="I91" s="69">
        <v>0</v>
      </c>
      <c r="J91" s="69">
        <v>45</v>
      </c>
      <c r="K91" s="69">
        <v>83</v>
      </c>
      <c r="L91" s="69">
        <v>80</v>
      </c>
      <c r="M91" s="69">
        <v>3</v>
      </c>
      <c r="N91" s="69">
        <v>0</v>
      </c>
      <c r="O91" s="69">
        <v>0</v>
      </c>
      <c r="P91" s="69">
        <v>38</v>
      </c>
      <c r="Q91" s="80">
        <v>0</v>
      </c>
      <c r="R91" s="80">
        <v>187229</v>
      </c>
      <c r="S91" s="80">
        <v>12274</v>
      </c>
      <c r="T91" s="80">
        <v>174955</v>
      </c>
      <c r="U91" s="80">
        <v>187229</v>
      </c>
      <c r="V91" s="80">
        <v>175598</v>
      </c>
      <c r="W91" s="80">
        <v>0</v>
      </c>
      <c r="X91" s="80">
        <v>0</v>
      </c>
      <c r="Y91" s="80">
        <v>0</v>
      </c>
      <c r="Z91" s="80">
        <v>175598</v>
      </c>
      <c r="AA91" s="80">
        <v>166353</v>
      </c>
      <c r="AB91" s="80">
        <v>-9245</v>
      </c>
      <c r="AC91" s="69">
        <v>0</v>
      </c>
      <c r="AD91" s="69">
        <v>35</v>
      </c>
      <c r="AE91" s="69">
        <v>8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8</v>
      </c>
      <c r="CB91" s="80">
        <v>0</v>
      </c>
      <c r="CC91" s="80">
        <v>0</v>
      </c>
      <c r="CD91" s="69">
        <v>0</v>
      </c>
      <c r="CE91" s="69" t="s">
        <v>683</v>
      </c>
      <c r="CF91" s="69" t="s">
        <v>684</v>
      </c>
      <c r="CG91" s="69" t="s">
        <v>570</v>
      </c>
      <c r="CH91" s="69" t="s">
        <v>570</v>
      </c>
      <c r="CI91" s="69" t="s">
        <v>570</v>
      </c>
      <c r="CJ91" s="68" t="s">
        <v>570</v>
      </c>
      <c r="CK91" s="68">
        <v>45140</v>
      </c>
      <c r="CL91" s="185" t="s">
        <v>825</v>
      </c>
      <c r="CM91" s="67" t="s">
        <v>824</v>
      </c>
      <c r="CN91" s="67" t="s">
        <v>168</v>
      </c>
      <c r="CO91" s="68">
        <v>44057</v>
      </c>
      <c r="CP91" s="185" t="s">
        <v>825</v>
      </c>
      <c r="CQ91" s="67" t="s">
        <v>822</v>
      </c>
      <c r="CR91" s="67" t="s">
        <v>848</v>
      </c>
      <c r="CS91" s="69">
        <v>262871.46000000002</v>
      </c>
      <c r="CT91" s="69"/>
      <c r="CU91" s="69"/>
      <c r="CV91" s="69">
        <v>0</v>
      </c>
      <c r="CW91" s="69">
        <v>3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5"/>
        <v>CO</v>
      </c>
    </row>
    <row r="92" spans="1:111">
      <c r="A92" t="str">
        <f t="shared" si="4"/>
        <v>03CO</v>
      </c>
      <c r="B92" s="67" t="s">
        <v>2</v>
      </c>
      <c r="C92" s="67" t="s">
        <v>290</v>
      </c>
      <c r="D92" s="67" t="s">
        <v>291</v>
      </c>
      <c r="E92" s="68">
        <v>44769</v>
      </c>
      <c r="F92" s="185" t="s">
        <v>825</v>
      </c>
      <c r="G92" s="67" t="s">
        <v>827</v>
      </c>
      <c r="H92" s="69">
        <v>1</v>
      </c>
      <c r="I92" s="69">
        <v>1</v>
      </c>
      <c r="J92" s="69">
        <v>95</v>
      </c>
      <c r="K92" s="69">
        <v>131</v>
      </c>
      <c r="L92" s="69">
        <v>130</v>
      </c>
      <c r="M92" s="69">
        <v>1</v>
      </c>
      <c r="N92" s="69">
        <v>0</v>
      </c>
      <c r="O92" s="69">
        <v>0</v>
      </c>
      <c r="P92" s="69">
        <v>36</v>
      </c>
      <c r="Q92" s="80">
        <v>0</v>
      </c>
      <c r="R92" s="80">
        <v>987732</v>
      </c>
      <c r="S92" s="80">
        <v>41493</v>
      </c>
      <c r="T92" s="80">
        <v>946239</v>
      </c>
      <c r="U92" s="80">
        <v>927591</v>
      </c>
      <c r="V92" s="80">
        <v>903555</v>
      </c>
      <c r="W92" s="80">
        <v>0</v>
      </c>
      <c r="X92" s="80">
        <v>0</v>
      </c>
      <c r="Y92" s="80">
        <v>0</v>
      </c>
      <c r="Z92" s="80">
        <v>903555</v>
      </c>
      <c r="AA92" s="80">
        <v>903555</v>
      </c>
      <c r="AB92" s="80">
        <v>0</v>
      </c>
      <c r="AC92" s="69">
        <v>-60141</v>
      </c>
      <c r="AD92" s="69">
        <v>19</v>
      </c>
      <c r="AE92" s="69">
        <v>0</v>
      </c>
      <c r="AF92" s="80">
        <v>0</v>
      </c>
      <c r="AG92" s="80">
        <v>0</v>
      </c>
      <c r="AH92" s="69">
        <v>0</v>
      </c>
      <c r="AI92" s="69">
        <v>0</v>
      </c>
      <c r="AJ92" s="80">
        <v>0</v>
      </c>
      <c r="AK92" s="80">
        <v>-60141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0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0</v>
      </c>
      <c r="CC92" s="80">
        <v>-60141</v>
      </c>
      <c r="CD92" s="69">
        <v>0</v>
      </c>
      <c r="CE92" s="69" t="s">
        <v>685</v>
      </c>
      <c r="CF92" s="69" t="s">
        <v>686</v>
      </c>
      <c r="CG92" s="69" t="s">
        <v>570</v>
      </c>
      <c r="CH92" s="69" t="s">
        <v>570</v>
      </c>
      <c r="CI92" s="69" t="s">
        <v>570</v>
      </c>
      <c r="CJ92" s="68" t="s">
        <v>570</v>
      </c>
      <c r="CK92" s="68">
        <v>45127</v>
      </c>
      <c r="CL92" s="185" t="s">
        <v>825</v>
      </c>
      <c r="CM92" s="67" t="s">
        <v>824</v>
      </c>
      <c r="CN92" s="67" t="s">
        <v>168</v>
      </c>
      <c r="CO92" s="68">
        <v>45058</v>
      </c>
      <c r="CP92" s="185" t="s">
        <v>821</v>
      </c>
      <c r="CQ92" s="67" t="s">
        <v>827</v>
      </c>
      <c r="CR92" s="67" t="s">
        <v>848</v>
      </c>
      <c r="CS92" s="69">
        <v>912225.16</v>
      </c>
      <c r="CT92" s="69"/>
      <c r="CU92" s="69"/>
      <c r="CV92" s="69">
        <v>0</v>
      </c>
      <c r="CW92" s="69">
        <v>17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5"/>
        <v>CO</v>
      </c>
    </row>
    <row r="93" spans="1:111">
      <c r="A93" t="str">
        <f t="shared" si="4"/>
        <v>03CO</v>
      </c>
      <c r="B93" s="67" t="s">
        <v>2</v>
      </c>
      <c r="C93" s="67" t="s">
        <v>292</v>
      </c>
      <c r="D93" s="67" t="s">
        <v>293</v>
      </c>
      <c r="E93" s="68">
        <v>44286</v>
      </c>
      <c r="F93" s="185" t="s">
        <v>823</v>
      </c>
      <c r="G93" s="67" t="s">
        <v>822</v>
      </c>
      <c r="H93" s="69">
        <v>1</v>
      </c>
      <c r="I93" s="69">
        <v>11</v>
      </c>
      <c r="J93" s="69">
        <v>454</v>
      </c>
      <c r="K93" s="69">
        <v>705</v>
      </c>
      <c r="L93" s="69">
        <v>664</v>
      </c>
      <c r="M93" s="69">
        <v>41</v>
      </c>
      <c r="N93" s="69">
        <v>0</v>
      </c>
      <c r="O93" s="69">
        <v>0</v>
      </c>
      <c r="P93" s="69">
        <v>187</v>
      </c>
      <c r="Q93" s="80">
        <v>64</v>
      </c>
      <c r="R93" s="80">
        <v>6899119</v>
      </c>
      <c r="S93" s="80">
        <v>54298</v>
      </c>
      <c r="T93" s="80">
        <v>6844821</v>
      </c>
      <c r="U93" s="80">
        <v>7276831</v>
      </c>
      <c r="V93" s="80">
        <v>6961458</v>
      </c>
      <c r="W93" s="80">
        <v>0</v>
      </c>
      <c r="X93" s="80">
        <v>0</v>
      </c>
      <c r="Y93" s="80">
        <v>0</v>
      </c>
      <c r="Z93" s="80">
        <v>6961458</v>
      </c>
      <c r="AA93" s="80">
        <v>7368477</v>
      </c>
      <c r="AB93" s="80">
        <v>416838</v>
      </c>
      <c r="AC93" s="69">
        <v>377713</v>
      </c>
      <c r="AD93" s="69">
        <v>82</v>
      </c>
      <c r="AE93" s="69">
        <v>0</v>
      </c>
      <c r="AF93" s="80">
        <v>28</v>
      </c>
      <c r="AG93" s="80">
        <v>290730</v>
      </c>
      <c r="AH93" s="69">
        <v>0</v>
      </c>
      <c r="AI93" s="69">
        <v>4</v>
      </c>
      <c r="AJ93" s="80">
        <v>43</v>
      </c>
      <c r="AK93" s="80">
        <v>65880</v>
      </c>
      <c r="AL93" s="69">
        <v>6394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1400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40</v>
      </c>
      <c r="BX93" s="80">
        <v>0</v>
      </c>
      <c r="BY93" s="80">
        <v>0</v>
      </c>
      <c r="BZ93" s="69">
        <v>0</v>
      </c>
      <c r="CA93" s="69">
        <v>44</v>
      </c>
      <c r="CB93" s="80">
        <v>71</v>
      </c>
      <c r="CC93" s="80">
        <v>358010</v>
      </c>
      <c r="CD93" s="69">
        <v>6394</v>
      </c>
      <c r="CE93" s="69" t="s">
        <v>687</v>
      </c>
      <c r="CF93" s="69" t="s">
        <v>688</v>
      </c>
      <c r="CG93" s="69" t="s">
        <v>570</v>
      </c>
      <c r="CH93" s="69" t="s">
        <v>570</v>
      </c>
      <c r="CI93" s="69" t="s">
        <v>570</v>
      </c>
      <c r="CJ93" s="68" t="s">
        <v>570</v>
      </c>
      <c r="CK93" s="68">
        <v>45210</v>
      </c>
      <c r="CL93" s="185" t="s">
        <v>828</v>
      </c>
      <c r="CM93" s="67" t="s">
        <v>824</v>
      </c>
      <c r="CN93" s="67" t="s">
        <v>168</v>
      </c>
      <c r="CO93" s="68">
        <v>45042</v>
      </c>
      <c r="CP93" s="185" t="s">
        <v>821</v>
      </c>
      <c r="CQ93" s="67" t="s">
        <v>827</v>
      </c>
      <c r="CR93" s="67" t="s">
        <v>848</v>
      </c>
      <c r="CS93" s="69">
        <v>5086089.54</v>
      </c>
      <c r="CT93" s="69"/>
      <c r="CU93" s="69"/>
      <c r="CV93" s="69">
        <v>26</v>
      </c>
      <c r="CW93" s="69">
        <v>61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5"/>
        <v>CO</v>
      </c>
    </row>
    <row r="94" spans="1:111">
      <c r="A94" t="str">
        <f t="shared" si="4"/>
        <v>03CO</v>
      </c>
      <c r="B94" s="67" t="s">
        <v>2</v>
      </c>
      <c r="C94" s="67" t="s">
        <v>294</v>
      </c>
      <c r="D94" s="67" t="s">
        <v>295</v>
      </c>
      <c r="E94" s="68">
        <v>44678</v>
      </c>
      <c r="F94" s="185" t="s">
        <v>821</v>
      </c>
      <c r="G94" s="67" t="s">
        <v>829</v>
      </c>
      <c r="H94" s="69">
        <v>1</v>
      </c>
      <c r="I94" s="69">
        <v>2</v>
      </c>
      <c r="J94" s="69">
        <v>150</v>
      </c>
      <c r="K94" s="69">
        <v>205</v>
      </c>
      <c r="L94" s="69">
        <v>205</v>
      </c>
      <c r="M94" s="69">
        <v>0</v>
      </c>
      <c r="N94" s="69">
        <v>0</v>
      </c>
      <c r="O94" s="69">
        <v>0</v>
      </c>
      <c r="P94" s="69">
        <v>55</v>
      </c>
      <c r="Q94" s="80">
        <v>0</v>
      </c>
      <c r="R94" s="80">
        <v>2579717</v>
      </c>
      <c r="S94" s="80">
        <v>50000</v>
      </c>
      <c r="T94" s="80">
        <v>2529717</v>
      </c>
      <c r="U94" s="80">
        <v>2587262</v>
      </c>
      <c r="V94" s="80">
        <v>2470218</v>
      </c>
      <c r="W94" s="80">
        <v>0</v>
      </c>
      <c r="X94" s="80">
        <v>0</v>
      </c>
      <c r="Y94" s="80">
        <v>0</v>
      </c>
      <c r="Z94" s="80">
        <v>2470218</v>
      </c>
      <c r="AA94" s="80">
        <v>2458123</v>
      </c>
      <c r="AB94" s="80">
        <v>-12095</v>
      </c>
      <c r="AC94" s="69">
        <v>7545</v>
      </c>
      <c r="AD94" s="69">
        <v>47</v>
      </c>
      <c r="AE94" s="69">
        <v>0</v>
      </c>
      <c r="AF94" s="80">
        <v>0</v>
      </c>
      <c r="AG94" s="80">
        <v>5984</v>
      </c>
      <c r="AH94" s="69">
        <v>0</v>
      </c>
      <c r="AI94" s="69">
        <v>0</v>
      </c>
      <c r="AJ94" s="80">
        <v>0</v>
      </c>
      <c r="AK94" s="80">
        <v>1219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2270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0</v>
      </c>
      <c r="CC94" s="80">
        <v>9474</v>
      </c>
      <c r="CD94" s="69">
        <v>0</v>
      </c>
      <c r="CE94" s="69" t="s">
        <v>689</v>
      </c>
      <c r="CF94" s="69" t="s">
        <v>690</v>
      </c>
      <c r="CG94" s="69" t="s">
        <v>570</v>
      </c>
      <c r="CH94" s="69" t="s">
        <v>570</v>
      </c>
      <c r="CI94" s="69" t="s">
        <v>570</v>
      </c>
      <c r="CJ94" s="68" t="s">
        <v>570</v>
      </c>
      <c r="CK94" s="68">
        <v>45351</v>
      </c>
      <c r="CL94" s="185" t="s">
        <v>823</v>
      </c>
      <c r="CM94" s="67" t="s">
        <v>824</v>
      </c>
      <c r="CN94" s="67" t="s">
        <v>168</v>
      </c>
      <c r="CO94" s="68">
        <v>45133</v>
      </c>
      <c r="CP94" s="185" t="s">
        <v>825</v>
      </c>
      <c r="CQ94" s="67" t="s">
        <v>824</v>
      </c>
      <c r="CR94" s="67" t="s">
        <v>843</v>
      </c>
      <c r="CS94" s="69">
        <v>2583180.7200000002</v>
      </c>
      <c r="CT94" s="69"/>
      <c r="CU94" s="69"/>
      <c r="CV94" s="69">
        <v>0</v>
      </c>
      <c r="CW94" s="69">
        <v>8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5"/>
        <v>CO</v>
      </c>
    </row>
    <row r="95" spans="1:111">
      <c r="A95" t="str">
        <f t="shared" si="4"/>
        <v>03CO</v>
      </c>
      <c r="B95" s="67" t="s">
        <v>2</v>
      </c>
      <c r="C95" s="67" t="s">
        <v>691</v>
      </c>
      <c r="D95" s="67" t="s">
        <v>849</v>
      </c>
      <c r="E95" s="68">
        <v>44979</v>
      </c>
      <c r="F95" s="185" t="s">
        <v>823</v>
      </c>
      <c r="G95" s="67" t="s">
        <v>827</v>
      </c>
      <c r="H95" s="69">
        <v>1</v>
      </c>
      <c r="I95" s="69">
        <v>0</v>
      </c>
      <c r="J95" s="69">
        <v>100</v>
      </c>
      <c r="K95" s="69">
        <v>119</v>
      </c>
      <c r="L95" s="69">
        <v>100</v>
      </c>
      <c r="M95" s="69">
        <v>19</v>
      </c>
      <c r="N95" s="69">
        <v>0</v>
      </c>
      <c r="O95" s="69">
        <v>0</v>
      </c>
      <c r="P95" s="69">
        <v>19</v>
      </c>
      <c r="Q95" s="80">
        <v>0</v>
      </c>
      <c r="R95" s="80">
        <v>830333</v>
      </c>
      <c r="S95" s="80">
        <v>0</v>
      </c>
      <c r="T95" s="80">
        <v>830333</v>
      </c>
      <c r="U95" s="80">
        <v>830333</v>
      </c>
      <c r="V95" s="80">
        <v>808692</v>
      </c>
      <c r="W95" s="80">
        <v>0</v>
      </c>
      <c r="X95" s="80">
        <v>0</v>
      </c>
      <c r="Y95" s="80">
        <v>0</v>
      </c>
      <c r="Z95" s="80">
        <v>808692</v>
      </c>
      <c r="AA95" s="80">
        <v>808692</v>
      </c>
      <c r="AB95" s="80">
        <v>0</v>
      </c>
      <c r="AC95" s="69">
        <v>0</v>
      </c>
      <c r="AD95" s="69">
        <v>10</v>
      </c>
      <c r="AE95" s="69">
        <v>0</v>
      </c>
      <c r="AF95" s="80">
        <v>0</v>
      </c>
      <c r="AG95" s="80">
        <v>0</v>
      </c>
      <c r="AH95" s="69">
        <v>0</v>
      </c>
      <c r="AI95" s="69">
        <v>0</v>
      </c>
      <c r="AJ95" s="80">
        <v>0</v>
      </c>
      <c r="AK95" s="80">
        <v>0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0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0</v>
      </c>
      <c r="CC95" s="80">
        <v>0</v>
      </c>
      <c r="CD95" s="69">
        <v>0</v>
      </c>
      <c r="CE95" s="69" t="s">
        <v>640</v>
      </c>
      <c r="CF95" s="69" t="s">
        <v>641</v>
      </c>
      <c r="CG95" s="69" t="s">
        <v>570</v>
      </c>
      <c r="CH95" s="69" t="s">
        <v>570</v>
      </c>
      <c r="CI95" s="69" t="s">
        <v>570</v>
      </c>
      <c r="CJ95" s="68" t="s">
        <v>570</v>
      </c>
      <c r="CK95" s="68">
        <v>45210</v>
      </c>
      <c r="CL95" s="185" t="s">
        <v>828</v>
      </c>
      <c r="CM95" s="67" t="s">
        <v>824</v>
      </c>
      <c r="CN95" s="67" t="s">
        <v>168</v>
      </c>
      <c r="CO95" s="68">
        <v>45139</v>
      </c>
      <c r="CP95" s="185" t="s">
        <v>825</v>
      </c>
      <c r="CQ95" s="67" t="s">
        <v>824</v>
      </c>
      <c r="CR95" s="67" t="s">
        <v>845</v>
      </c>
      <c r="CS95" s="69">
        <v>771890.7</v>
      </c>
      <c r="CT95" s="69"/>
      <c r="CU95" s="69"/>
      <c r="CV95" s="69">
        <v>0</v>
      </c>
      <c r="CW95" s="69">
        <v>9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5"/>
        <v>CO</v>
      </c>
    </row>
    <row r="96" spans="1:111">
      <c r="A96" t="str">
        <f t="shared" si="4"/>
        <v>03CO</v>
      </c>
      <c r="B96" s="67" t="s">
        <v>2</v>
      </c>
      <c r="C96" s="67" t="s">
        <v>296</v>
      </c>
      <c r="D96" s="67" t="s">
        <v>297</v>
      </c>
      <c r="E96" s="68">
        <v>44496</v>
      </c>
      <c r="F96" s="185" t="s">
        <v>828</v>
      </c>
      <c r="G96" s="67" t="s">
        <v>829</v>
      </c>
      <c r="H96" s="69">
        <v>2</v>
      </c>
      <c r="I96" s="69">
        <v>3</v>
      </c>
      <c r="J96" s="69">
        <v>230</v>
      </c>
      <c r="K96" s="69">
        <v>481</v>
      </c>
      <c r="L96" s="69">
        <v>480</v>
      </c>
      <c r="M96" s="69">
        <v>1</v>
      </c>
      <c r="N96" s="69">
        <v>0</v>
      </c>
      <c r="O96" s="69">
        <v>0</v>
      </c>
      <c r="P96" s="69">
        <v>236</v>
      </c>
      <c r="Q96" s="80">
        <v>15</v>
      </c>
      <c r="R96" s="80">
        <v>6283852</v>
      </c>
      <c r="S96" s="80">
        <v>73669</v>
      </c>
      <c r="T96" s="80">
        <v>6210183</v>
      </c>
      <c r="U96" s="80">
        <v>6727204</v>
      </c>
      <c r="V96" s="80">
        <v>6844151</v>
      </c>
      <c r="W96" s="80">
        <v>0</v>
      </c>
      <c r="X96" s="80">
        <v>0</v>
      </c>
      <c r="Y96" s="80">
        <v>0</v>
      </c>
      <c r="Z96" s="80">
        <v>6844151</v>
      </c>
      <c r="AA96" s="80">
        <v>7176797</v>
      </c>
      <c r="AB96" s="80">
        <v>332646</v>
      </c>
      <c r="AC96" s="69">
        <v>443352</v>
      </c>
      <c r="AD96" s="69">
        <v>186</v>
      </c>
      <c r="AE96" s="69">
        <v>0</v>
      </c>
      <c r="AF96" s="80">
        <v>7</v>
      </c>
      <c r="AG96" s="80">
        <v>378034</v>
      </c>
      <c r="AH96" s="69">
        <v>0</v>
      </c>
      <c r="AI96" s="69">
        <v>0</v>
      </c>
      <c r="AJ96" s="80">
        <v>8</v>
      </c>
      <c r="AK96" s="80">
        <v>133625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32</v>
      </c>
      <c r="BL96" s="80">
        <v>0</v>
      </c>
      <c r="BM96" s="80">
        <v>-51237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32</v>
      </c>
      <c r="CB96" s="80">
        <v>15</v>
      </c>
      <c r="CC96" s="80">
        <v>460422</v>
      </c>
      <c r="CD96" s="69">
        <v>0</v>
      </c>
      <c r="CE96" s="69" t="s">
        <v>689</v>
      </c>
      <c r="CF96" s="69" t="s">
        <v>690</v>
      </c>
      <c r="CG96" s="69" t="s">
        <v>570</v>
      </c>
      <c r="CH96" s="69" t="s">
        <v>570</v>
      </c>
      <c r="CI96" s="69" t="s">
        <v>570</v>
      </c>
      <c r="CJ96" s="68" t="s">
        <v>570</v>
      </c>
      <c r="CK96" s="68">
        <v>45155</v>
      </c>
      <c r="CL96" s="185" t="s">
        <v>825</v>
      </c>
      <c r="CM96" s="67" t="s">
        <v>824</v>
      </c>
      <c r="CN96" s="67" t="s">
        <v>168</v>
      </c>
      <c r="CO96" s="68">
        <v>45105</v>
      </c>
      <c r="CP96" s="185" t="s">
        <v>821</v>
      </c>
      <c r="CQ96" s="67" t="s">
        <v>827</v>
      </c>
      <c r="CR96" s="67" t="s">
        <v>843</v>
      </c>
      <c r="CS96" s="69">
        <v>7460138.2800000003</v>
      </c>
      <c r="CT96" s="69"/>
      <c r="CU96" s="69"/>
      <c r="CV96" s="69">
        <v>1</v>
      </c>
      <c r="CW96" s="69">
        <v>50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5"/>
        <v>CO</v>
      </c>
    </row>
    <row r="97" spans="1:111">
      <c r="A97" t="str">
        <f t="shared" si="4"/>
        <v>03CO</v>
      </c>
      <c r="B97" s="67" t="s">
        <v>2</v>
      </c>
      <c r="C97" s="67" t="s">
        <v>692</v>
      </c>
      <c r="D97" s="67" t="s">
        <v>850</v>
      </c>
      <c r="E97" s="68">
        <v>44727</v>
      </c>
      <c r="F97" s="185" t="s">
        <v>821</v>
      </c>
      <c r="G97" s="67" t="s">
        <v>829</v>
      </c>
      <c r="H97" s="69">
        <v>1</v>
      </c>
      <c r="I97" s="69">
        <v>1</v>
      </c>
      <c r="J97" s="69">
        <v>100</v>
      </c>
      <c r="K97" s="69">
        <v>125</v>
      </c>
      <c r="L97" s="69">
        <v>92</v>
      </c>
      <c r="M97" s="69">
        <v>33</v>
      </c>
      <c r="N97" s="69">
        <v>0</v>
      </c>
      <c r="O97" s="69">
        <v>0</v>
      </c>
      <c r="P97" s="69">
        <v>25</v>
      </c>
      <c r="Q97" s="80">
        <v>0</v>
      </c>
      <c r="R97" s="80">
        <v>2537432</v>
      </c>
      <c r="S97" s="80">
        <v>50000</v>
      </c>
      <c r="T97" s="80">
        <v>2487432</v>
      </c>
      <c r="U97" s="80">
        <v>2537432</v>
      </c>
      <c r="V97" s="80">
        <v>2741257</v>
      </c>
      <c r="W97" s="80">
        <v>0</v>
      </c>
      <c r="X97" s="80">
        <v>0</v>
      </c>
      <c r="Y97" s="80">
        <v>0</v>
      </c>
      <c r="Z97" s="80">
        <v>2741257</v>
      </c>
      <c r="AA97" s="80">
        <v>2721406</v>
      </c>
      <c r="AB97" s="80">
        <v>-19851</v>
      </c>
      <c r="AC97" s="69">
        <v>0</v>
      </c>
      <c r="AD97" s="69">
        <v>14</v>
      </c>
      <c r="AE97" s="69">
        <v>0</v>
      </c>
      <c r="AF97" s="80">
        <v>0</v>
      </c>
      <c r="AG97" s="80">
        <v>0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0</v>
      </c>
      <c r="CB97" s="80">
        <v>0</v>
      </c>
      <c r="CC97" s="80">
        <v>0</v>
      </c>
      <c r="CD97" s="69">
        <v>0</v>
      </c>
      <c r="CE97" s="69" t="s">
        <v>626</v>
      </c>
      <c r="CF97" s="69" t="s">
        <v>627</v>
      </c>
      <c r="CG97" s="69" t="s">
        <v>570</v>
      </c>
      <c r="CH97" s="69" t="s">
        <v>570</v>
      </c>
      <c r="CI97" s="69" t="s">
        <v>570</v>
      </c>
      <c r="CJ97" s="68" t="s">
        <v>570</v>
      </c>
      <c r="CK97" s="68">
        <v>45132</v>
      </c>
      <c r="CL97" s="185" t="s">
        <v>825</v>
      </c>
      <c r="CM97" s="67" t="s">
        <v>824</v>
      </c>
      <c r="CN97" s="67" t="s">
        <v>168</v>
      </c>
      <c r="CO97" s="68">
        <v>44991</v>
      </c>
      <c r="CP97" s="185" t="s">
        <v>823</v>
      </c>
      <c r="CQ97" s="67" t="s">
        <v>827</v>
      </c>
      <c r="CR97" s="67" t="s">
        <v>845</v>
      </c>
      <c r="CS97" s="69">
        <v>2975156.64</v>
      </c>
      <c r="CT97" s="69"/>
      <c r="CU97" s="69"/>
      <c r="CV97" s="69">
        <v>0</v>
      </c>
      <c r="CW97" s="69">
        <v>11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5"/>
        <v>CO</v>
      </c>
    </row>
    <row r="98" spans="1:111">
      <c r="A98" t="str">
        <f t="shared" si="4"/>
        <v>03CO</v>
      </c>
      <c r="B98" s="67" t="s">
        <v>2</v>
      </c>
      <c r="C98" s="67" t="s">
        <v>298</v>
      </c>
      <c r="D98" s="67" t="s">
        <v>299</v>
      </c>
      <c r="E98" s="68">
        <v>44615</v>
      </c>
      <c r="F98" s="185" t="s">
        <v>823</v>
      </c>
      <c r="G98" s="67" t="s">
        <v>829</v>
      </c>
      <c r="H98" s="69">
        <v>4</v>
      </c>
      <c r="I98" s="69">
        <v>3</v>
      </c>
      <c r="J98" s="69">
        <v>240</v>
      </c>
      <c r="K98" s="69">
        <v>525</v>
      </c>
      <c r="L98" s="69">
        <v>524</v>
      </c>
      <c r="M98" s="69">
        <v>1</v>
      </c>
      <c r="N98" s="69">
        <v>0</v>
      </c>
      <c r="O98" s="69">
        <v>0</v>
      </c>
      <c r="P98" s="69">
        <v>225</v>
      </c>
      <c r="Q98" s="80">
        <v>60</v>
      </c>
      <c r="R98" s="80">
        <v>4361277</v>
      </c>
      <c r="S98" s="80">
        <v>50000</v>
      </c>
      <c r="T98" s="80">
        <v>4311277</v>
      </c>
      <c r="U98" s="80">
        <v>5189354</v>
      </c>
      <c r="V98" s="80">
        <v>5002338</v>
      </c>
      <c r="W98" s="80">
        <v>0</v>
      </c>
      <c r="X98" s="80">
        <v>0</v>
      </c>
      <c r="Y98" s="80">
        <v>0</v>
      </c>
      <c r="Z98" s="80">
        <v>5002338</v>
      </c>
      <c r="AA98" s="80">
        <v>5076487</v>
      </c>
      <c r="AB98" s="80">
        <v>74149</v>
      </c>
      <c r="AC98" s="69">
        <v>828077</v>
      </c>
      <c r="AD98" s="69">
        <v>144</v>
      </c>
      <c r="AE98" s="69">
        <v>20</v>
      </c>
      <c r="AF98" s="80">
        <v>30</v>
      </c>
      <c r="AG98" s="80">
        <v>402649</v>
      </c>
      <c r="AH98" s="69">
        <v>0</v>
      </c>
      <c r="AI98" s="69">
        <v>0</v>
      </c>
      <c r="AJ98" s="80">
        <v>0</v>
      </c>
      <c r="AK98" s="80">
        <v>6727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30</v>
      </c>
      <c r="BA98" s="80">
        <v>427409</v>
      </c>
      <c r="BB98" s="69">
        <v>0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82</v>
      </c>
      <c r="BL98" s="80">
        <v>0</v>
      </c>
      <c r="BM98" s="80">
        <v>9900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102</v>
      </c>
      <c r="CB98" s="80">
        <v>60</v>
      </c>
      <c r="CC98" s="80">
        <v>846684</v>
      </c>
      <c r="CD98" s="69">
        <v>0</v>
      </c>
      <c r="CE98" s="69" t="s">
        <v>689</v>
      </c>
      <c r="CF98" s="69" t="s">
        <v>690</v>
      </c>
      <c r="CG98" s="69" t="s">
        <v>570</v>
      </c>
      <c r="CH98" s="69" t="s">
        <v>570</v>
      </c>
      <c r="CI98" s="69" t="s">
        <v>570</v>
      </c>
      <c r="CJ98" s="68" t="s">
        <v>570</v>
      </c>
      <c r="CK98" s="68">
        <v>45313</v>
      </c>
      <c r="CL98" s="185" t="s">
        <v>823</v>
      </c>
      <c r="CM98" s="67" t="s">
        <v>824</v>
      </c>
      <c r="CN98" s="67" t="s">
        <v>168</v>
      </c>
      <c r="CO98" s="68">
        <v>45235</v>
      </c>
      <c r="CP98" s="185" t="s">
        <v>828</v>
      </c>
      <c r="CQ98" s="67" t="s">
        <v>824</v>
      </c>
      <c r="CR98" s="67" t="s">
        <v>843</v>
      </c>
      <c r="CS98" s="69">
        <v>4172545.34</v>
      </c>
      <c r="CT98" s="69"/>
      <c r="CU98" s="69"/>
      <c r="CV98" s="69">
        <v>0</v>
      </c>
      <c r="CW98" s="69">
        <v>61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5"/>
        <v>CO</v>
      </c>
    </row>
    <row r="99" spans="1:111">
      <c r="A99" t="str">
        <f t="shared" si="4"/>
        <v>03CO</v>
      </c>
      <c r="B99" s="67" t="s">
        <v>2</v>
      </c>
      <c r="C99" s="67" t="s">
        <v>300</v>
      </c>
      <c r="D99" s="67" t="s">
        <v>301</v>
      </c>
      <c r="E99" s="68">
        <v>44678</v>
      </c>
      <c r="F99" s="185" t="s">
        <v>821</v>
      </c>
      <c r="G99" s="67" t="s">
        <v>829</v>
      </c>
      <c r="H99" s="69">
        <v>2</v>
      </c>
      <c r="I99" s="69">
        <v>2</v>
      </c>
      <c r="J99" s="69">
        <v>140</v>
      </c>
      <c r="K99" s="69">
        <v>252</v>
      </c>
      <c r="L99" s="69">
        <v>239</v>
      </c>
      <c r="M99" s="69">
        <v>13</v>
      </c>
      <c r="N99" s="69">
        <v>0</v>
      </c>
      <c r="O99" s="69">
        <v>0</v>
      </c>
      <c r="P99" s="69">
        <v>90</v>
      </c>
      <c r="Q99" s="80">
        <v>22</v>
      </c>
      <c r="R99" s="80">
        <v>3545980</v>
      </c>
      <c r="S99" s="80">
        <v>0</v>
      </c>
      <c r="T99" s="80">
        <v>3545980</v>
      </c>
      <c r="U99" s="80">
        <v>3707781</v>
      </c>
      <c r="V99" s="80">
        <v>3707779</v>
      </c>
      <c r="W99" s="80">
        <v>0</v>
      </c>
      <c r="X99" s="80">
        <v>0</v>
      </c>
      <c r="Y99" s="80">
        <v>0</v>
      </c>
      <c r="Z99" s="80">
        <v>3707779</v>
      </c>
      <c r="AA99" s="80">
        <v>3707779</v>
      </c>
      <c r="AB99" s="80">
        <v>0</v>
      </c>
      <c r="AC99" s="69">
        <v>161801</v>
      </c>
      <c r="AD99" s="69">
        <v>35</v>
      </c>
      <c r="AE99" s="69">
        <v>0</v>
      </c>
      <c r="AF99" s="80">
        <v>22</v>
      </c>
      <c r="AG99" s="80">
        <v>93590</v>
      </c>
      <c r="AH99" s="69">
        <v>0</v>
      </c>
      <c r="AI99" s="69">
        <v>49</v>
      </c>
      <c r="AJ99" s="80">
        <v>0</v>
      </c>
      <c r="AK99" s="80">
        <v>68210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49</v>
      </c>
      <c r="CB99" s="80">
        <v>22</v>
      </c>
      <c r="CC99" s="80">
        <v>161801</v>
      </c>
      <c r="CD99" s="69">
        <v>0</v>
      </c>
      <c r="CE99" s="69" t="s">
        <v>693</v>
      </c>
      <c r="CF99" s="69" t="s">
        <v>694</v>
      </c>
      <c r="CG99" s="69" t="s">
        <v>570</v>
      </c>
      <c r="CH99" s="69" t="s">
        <v>570</v>
      </c>
      <c r="CI99" s="69" t="s">
        <v>570</v>
      </c>
      <c r="CJ99" s="68" t="s">
        <v>570</v>
      </c>
      <c r="CK99" s="68">
        <v>45229</v>
      </c>
      <c r="CL99" s="185" t="s">
        <v>828</v>
      </c>
      <c r="CM99" s="67" t="s">
        <v>824</v>
      </c>
      <c r="CN99" s="67" t="s">
        <v>168</v>
      </c>
      <c r="CO99" s="68">
        <v>45166</v>
      </c>
      <c r="CP99" s="185" t="s">
        <v>825</v>
      </c>
      <c r="CQ99" s="67" t="s">
        <v>824</v>
      </c>
      <c r="CR99" s="67" t="s">
        <v>843</v>
      </c>
      <c r="CS99" s="69">
        <v>3713438.76</v>
      </c>
      <c r="CT99" s="69"/>
      <c r="CU99" s="69"/>
      <c r="CV99" s="69">
        <v>0</v>
      </c>
      <c r="CW99" s="69">
        <v>6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5"/>
        <v>CO</v>
      </c>
    </row>
    <row r="100" spans="1:111">
      <c r="A100" t="str">
        <f t="shared" si="4"/>
        <v>03CO</v>
      </c>
      <c r="B100" s="67" t="s">
        <v>2</v>
      </c>
      <c r="C100" s="67" t="s">
        <v>695</v>
      </c>
      <c r="D100" s="67" t="s">
        <v>851</v>
      </c>
      <c r="E100" s="68">
        <v>44650</v>
      </c>
      <c r="F100" s="185" t="s">
        <v>823</v>
      </c>
      <c r="G100" s="67" t="s">
        <v>829</v>
      </c>
      <c r="H100" s="69">
        <v>1</v>
      </c>
      <c r="I100" s="69">
        <v>0</v>
      </c>
      <c r="J100" s="69">
        <v>188</v>
      </c>
      <c r="K100" s="69">
        <v>257</v>
      </c>
      <c r="L100" s="69">
        <v>266</v>
      </c>
      <c r="M100" s="69">
        <v>-9</v>
      </c>
      <c r="N100" s="69">
        <v>9</v>
      </c>
      <c r="O100" s="69">
        <v>0</v>
      </c>
      <c r="P100" s="69">
        <v>69</v>
      </c>
      <c r="Q100" s="80">
        <v>0</v>
      </c>
      <c r="R100" s="80">
        <v>6686744</v>
      </c>
      <c r="S100" s="80">
        <v>66701</v>
      </c>
      <c r="T100" s="80">
        <v>6620043</v>
      </c>
      <c r="U100" s="80">
        <v>6686744</v>
      </c>
      <c r="V100" s="80">
        <v>6712350</v>
      </c>
      <c r="W100" s="80">
        <v>-34074</v>
      </c>
      <c r="X100" s="80">
        <v>0</v>
      </c>
      <c r="Y100" s="80">
        <v>-34074</v>
      </c>
      <c r="Z100" s="80">
        <v>6678276</v>
      </c>
      <c r="AA100" s="80">
        <v>6731897</v>
      </c>
      <c r="AB100" s="80">
        <v>53621</v>
      </c>
      <c r="AC100" s="69">
        <v>0</v>
      </c>
      <c r="AD100" s="69">
        <v>56</v>
      </c>
      <c r="AE100" s="69">
        <v>0</v>
      </c>
      <c r="AF100" s="80">
        <v>0</v>
      </c>
      <c r="AG100" s="80">
        <v>0</v>
      </c>
      <c r="AH100" s="69">
        <v>0</v>
      </c>
      <c r="AI100" s="69">
        <v>0</v>
      </c>
      <c r="AJ100" s="80">
        <v>0</v>
      </c>
      <c r="AK100" s="80">
        <v>0</v>
      </c>
      <c r="AL100" s="69">
        <v>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0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14</v>
      </c>
      <c r="BM100" s="80">
        <v>0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14</v>
      </c>
      <c r="CC100" s="80">
        <v>0</v>
      </c>
      <c r="CD100" s="69">
        <v>0</v>
      </c>
      <c r="CE100" s="69" t="s">
        <v>626</v>
      </c>
      <c r="CF100" s="69" t="s">
        <v>627</v>
      </c>
      <c r="CG100" s="69" t="s">
        <v>570</v>
      </c>
      <c r="CH100" s="69" t="s">
        <v>570</v>
      </c>
      <c r="CI100" s="69" t="s">
        <v>570</v>
      </c>
      <c r="CJ100" s="68" t="s">
        <v>570</v>
      </c>
      <c r="CK100" s="68">
        <v>45350</v>
      </c>
      <c r="CL100" s="185" t="s">
        <v>823</v>
      </c>
      <c r="CM100" s="67" t="s">
        <v>824</v>
      </c>
      <c r="CN100" s="67" t="s">
        <v>168</v>
      </c>
      <c r="CO100" s="68">
        <v>45225</v>
      </c>
      <c r="CP100" s="185" t="s">
        <v>828</v>
      </c>
      <c r="CQ100" s="67" t="s">
        <v>824</v>
      </c>
      <c r="CR100" s="67" t="s">
        <v>847</v>
      </c>
      <c r="CS100" s="69">
        <v>6875752.1799999997</v>
      </c>
      <c r="CT100" s="69"/>
      <c r="CU100" s="69"/>
      <c r="CV100" s="69">
        <v>0</v>
      </c>
      <c r="CW100" s="69">
        <v>13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5"/>
        <v>CO</v>
      </c>
    </row>
    <row r="101" spans="1:111">
      <c r="A101" t="str">
        <f t="shared" si="4"/>
        <v>03CO</v>
      </c>
      <c r="B101" s="67" t="s">
        <v>2</v>
      </c>
      <c r="C101" s="67" t="s">
        <v>302</v>
      </c>
      <c r="D101" s="67" t="s">
        <v>303</v>
      </c>
      <c r="E101" s="68">
        <v>44587</v>
      </c>
      <c r="F101" s="185" t="s">
        <v>823</v>
      </c>
      <c r="G101" s="67" t="s">
        <v>829</v>
      </c>
      <c r="H101" s="69">
        <v>1</v>
      </c>
      <c r="I101" s="69">
        <v>1</v>
      </c>
      <c r="J101" s="69">
        <v>270</v>
      </c>
      <c r="K101" s="69">
        <v>474</v>
      </c>
      <c r="L101" s="69">
        <v>472</v>
      </c>
      <c r="M101" s="69">
        <v>2</v>
      </c>
      <c r="N101" s="69">
        <v>0</v>
      </c>
      <c r="O101" s="69">
        <v>0</v>
      </c>
      <c r="P101" s="69">
        <v>156</v>
      </c>
      <c r="Q101" s="80">
        <v>48</v>
      </c>
      <c r="R101" s="80">
        <v>10527718</v>
      </c>
      <c r="S101" s="80">
        <v>106380</v>
      </c>
      <c r="T101" s="80">
        <v>10421339</v>
      </c>
      <c r="U101" s="80">
        <v>10784785</v>
      </c>
      <c r="V101" s="80">
        <v>11111656</v>
      </c>
      <c r="W101" s="80">
        <v>0</v>
      </c>
      <c r="X101" s="80">
        <v>0</v>
      </c>
      <c r="Y101" s="80">
        <v>0</v>
      </c>
      <c r="Z101" s="80">
        <v>11111656</v>
      </c>
      <c r="AA101" s="80">
        <v>11389685</v>
      </c>
      <c r="AB101" s="80">
        <v>278029</v>
      </c>
      <c r="AC101" s="69">
        <v>257067</v>
      </c>
      <c r="AD101" s="69">
        <v>87</v>
      </c>
      <c r="AE101" s="69">
        <v>5</v>
      </c>
      <c r="AF101" s="80">
        <v>0</v>
      </c>
      <c r="AG101" s="80">
        <v>0</v>
      </c>
      <c r="AH101" s="69">
        <v>0</v>
      </c>
      <c r="AI101" s="69">
        <v>0</v>
      </c>
      <c r="AJ101" s="80">
        <v>48</v>
      </c>
      <c r="AK101" s="80">
        <v>274363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6</v>
      </c>
      <c r="AZ101" s="80">
        <v>0</v>
      </c>
      <c r="BA101" s="80">
        <v>2220</v>
      </c>
      <c r="BB101" s="69">
        <v>0</v>
      </c>
      <c r="BC101" s="69">
        <v>0</v>
      </c>
      <c r="BD101" s="80">
        <v>0</v>
      </c>
      <c r="BE101" s="80">
        <v>0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0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11</v>
      </c>
      <c r="CB101" s="80">
        <v>48</v>
      </c>
      <c r="CC101" s="80">
        <v>276583</v>
      </c>
      <c r="CD101" s="69">
        <v>0</v>
      </c>
      <c r="CE101" s="69" t="s">
        <v>602</v>
      </c>
      <c r="CF101" s="69" t="s">
        <v>603</v>
      </c>
      <c r="CG101" s="69" t="s">
        <v>570</v>
      </c>
      <c r="CH101" s="69" t="s">
        <v>570</v>
      </c>
      <c r="CI101" s="69" t="s">
        <v>570</v>
      </c>
      <c r="CJ101" s="68" t="s">
        <v>570</v>
      </c>
      <c r="CK101" s="68">
        <v>45245</v>
      </c>
      <c r="CL101" s="185" t="s">
        <v>828</v>
      </c>
      <c r="CM101" s="67" t="s">
        <v>824</v>
      </c>
      <c r="CN101" s="67" t="s">
        <v>168</v>
      </c>
      <c r="CO101" s="68">
        <v>45140</v>
      </c>
      <c r="CP101" s="185" t="s">
        <v>825</v>
      </c>
      <c r="CQ101" s="67" t="s">
        <v>824</v>
      </c>
      <c r="CR101" s="67" t="s">
        <v>845</v>
      </c>
      <c r="CS101" s="69">
        <v>10728439.32</v>
      </c>
      <c r="CT101" s="69"/>
      <c r="CU101" s="69"/>
      <c r="CV101" s="69">
        <v>0</v>
      </c>
      <c r="CW101" s="69">
        <v>58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5"/>
        <v>CO</v>
      </c>
    </row>
    <row r="102" spans="1:111">
      <c r="A102" t="str">
        <f t="shared" si="4"/>
        <v>03CO</v>
      </c>
      <c r="B102" s="67" t="s">
        <v>2</v>
      </c>
      <c r="C102" s="67" t="s">
        <v>304</v>
      </c>
      <c r="D102" s="67" t="s">
        <v>305</v>
      </c>
      <c r="E102" s="68">
        <v>44587</v>
      </c>
      <c r="F102" s="185" t="s">
        <v>823</v>
      </c>
      <c r="G102" s="67" t="s">
        <v>829</v>
      </c>
      <c r="H102" s="69">
        <v>1</v>
      </c>
      <c r="I102" s="69">
        <v>2</v>
      </c>
      <c r="J102" s="69">
        <v>245</v>
      </c>
      <c r="K102" s="69">
        <v>532</v>
      </c>
      <c r="L102" s="69">
        <v>532</v>
      </c>
      <c r="M102" s="69">
        <v>0</v>
      </c>
      <c r="N102" s="69">
        <v>0</v>
      </c>
      <c r="O102" s="69">
        <v>0</v>
      </c>
      <c r="P102" s="69">
        <v>203</v>
      </c>
      <c r="Q102" s="80">
        <v>84</v>
      </c>
      <c r="R102" s="80">
        <v>1327870</v>
      </c>
      <c r="S102" s="80">
        <v>50000</v>
      </c>
      <c r="T102" s="80">
        <v>1277870</v>
      </c>
      <c r="U102" s="80">
        <v>1607733</v>
      </c>
      <c r="V102" s="80">
        <v>1467485</v>
      </c>
      <c r="W102" s="80">
        <v>0</v>
      </c>
      <c r="X102" s="80">
        <v>0</v>
      </c>
      <c r="Y102" s="80">
        <v>0</v>
      </c>
      <c r="Z102" s="80">
        <v>1467485</v>
      </c>
      <c r="AA102" s="80">
        <v>1187623</v>
      </c>
      <c r="AB102" s="80">
        <v>0</v>
      </c>
      <c r="AC102" s="69">
        <v>279863</v>
      </c>
      <c r="AD102" s="69">
        <v>210</v>
      </c>
      <c r="AE102" s="69">
        <v>0</v>
      </c>
      <c r="AF102" s="80">
        <v>84</v>
      </c>
      <c r="AG102" s="80">
        <v>279863</v>
      </c>
      <c r="AH102" s="69">
        <v>10500</v>
      </c>
      <c r="AI102" s="69">
        <v>0</v>
      </c>
      <c r="AJ102" s="80">
        <v>0</v>
      </c>
      <c r="AK102" s="80">
        <v>0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0</v>
      </c>
      <c r="BA102" s="80">
        <v>0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120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120</v>
      </c>
      <c r="CB102" s="80">
        <v>84</v>
      </c>
      <c r="CC102" s="80">
        <v>279863</v>
      </c>
      <c r="CD102" s="69">
        <v>10500</v>
      </c>
      <c r="CE102" s="69" t="s">
        <v>696</v>
      </c>
      <c r="CF102" s="69" t="s">
        <v>697</v>
      </c>
      <c r="CG102" s="69" t="s">
        <v>570</v>
      </c>
      <c r="CH102" s="69" t="s">
        <v>570</v>
      </c>
      <c r="CI102" s="69" t="s">
        <v>570</v>
      </c>
      <c r="CJ102" s="68" t="s">
        <v>570</v>
      </c>
      <c r="CK102" s="68">
        <v>45355</v>
      </c>
      <c r="CL102" s="185" t="s">
        <v>823</v>
      </c>
      <c r="CM102" s="67" t="s">
        <v>824</v>
      </c>
      <c r="CN102" s="67" t="s">
        <v>168</v>
      </c>
      <c r="CO102" s="68">
        <v>45191</v>
      </c>
      <c r="CP102" s="185" t="s">
        <v>825</v>
      </c>
      <c r="CQ102" s="67" t="s">
        <v>824</v>
      </c>
      <c r="CR102" s="67" t="s">
        <v>845</v>
      </c>
      <c r="CS102" s="69">
        <v>2903300.5</v>
      </c>
      <c r="CT102" s="69"/>
      <c r="CU102" s="69"/>
      <c r="CV102" s="69">
        <v>0</v>
      </c>
      <c r="CW102" s="69">
        <v>47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5"/>
        <v>CO</v>
      </c>
    </row>
    <row r="103" spans="1:111">
      <c r="A103" t="str">
        <f t="shared" si="4"/>
        <v>03CO</v>
      </c>
      <c r="B103" s="67" t="s">
        <v>2</v>
      </c>
      <c r="C103" s="67" t="s">
        <v>559</v>
      </c>
      <c r="D103" s="67" t="s">
        <v>560</v>
      </c>
      <c r="E103" s="68">
        <v>44839</v>
      </c>
      <c r="F103" s="185" t="s">
        <v>828</v>
      </c>
      <c r="G103" s="67" t="s">
        <v>827</v>
      </c>
      <c r="H103" s="69">
        <v>1</v>
      </c>
      <c r="I103" s="69">
        <v>1</v>
      </c>
      <c r="J103" s="69">
        <v>125</v>
      </c>
      <c r="K103" s="69">
        <v>260</v>
      </c>
      <c r="L103" s="69">
        <v>257</v>
      </c>
      <c r="M103" s="69">
        <v>3</v>
      </c>
      <c r="N103" s="69">
        <v>0</v>
      </c>
      <c r="O103" s="69">
        <v>0</v>
      </c>
      <c r="P103" s="69">
        <v>135</v>
      </c>
      <c r="Q103" s="80">
        <v>0</v>
      </c>
      <c r="R103" s="80">
        <v>3430508</v>
      </c>
      <c r="S103" s="80">
        <v>50000</v>
      </c>
      <c r="T103" s="80">
        <v>3380508</v>
      </c>
      <c r="U103" s="80">
        <v>3430508</v>
      </c>
      <c r="V103" s="80">
        <v>3561896</v>
      </c>
      <c r="W103" s="80">
        <v>0</v>
      </c>
      <c r="X103" s="80">
        <v>0</v>
      </c>
      <c r="Y103" s="80">
        <v>0</v>
      </c>
      <c r="Z103" s="80">
        <v>3561896</v>
      </c>
      <c r="AA103" s="80">
        <v>3523880</v>
      </c>
      <c r="AB103" s="80">
        <v>-38015</v>
      </c>
      <c r="AC103" s="69">
        <v>0</v>
      </c>
      <c r="AD103" s="69">
        <v>122</v>
      </c>
      <c r="AE103" s="69">
        <v>0</v>
      </c>
      <c r="AF103" s="80">
        <v>0</v>
      </c>
      <c r="AG103" s="80">
        <v>0</v>
      </c>
      <c r="AH103" s="69">
        <v>0</v>
      </c>
      <c r="AI103" s="69">
        <v>0</v>
      </c>
      <c r="AJ103" s="80">
        <v>0</v>
      </c>
      <c r="AK103" s="80">
        <v>0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0</v>
      </c>
      <c r="BA103" s="80">
        <v>0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41</v>
      </c>
      <c r="BL103" s="80">
        <v>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41</v>
      </c>
      <c r="CB103" s="80">
        <v>0</v>
      </c>
      <c r="CC103" s="80">
        <v>0</v>
      </c>
      <c r="CD103" s="69">
        <v>0</v>
      </c>
      <c r="CE103" s="69" t="s">
        <v>626</v>
      </c>
      <c r="CF103" s="69" t="s">
        <v>627</v>
      </c>
      <c r="CG103" s="69" t="s">
        <v>570</v>
      </c>
      <c r="CH103" s="69" t="s">
        <v>570</v>
      </c>
      <c r="CI103" s="69" t="s">
        <v>570</v>
      </c>
      <c r="CJ103" s="68" t="s">
        <v>570</v>
      </c>
      <c r="CK103" s="68">
        <v>45351</v>
      </c>
      <c r="CL103" s="185" t="s">
        <v>823</v>
      </c>
      <c r="CM103" s="67" t="s">
        <v>824</v>
      </c>
      <c r="CN103" s="67" t="s">
        <v>168</v>
      </c>
      <c r="CO103" s="68">
        <v>45208</v>
      </c>
      <c r="CP103" s="185" t="s">
        <v>828</v>
      </c>
      <c r="CQ103" s="67" t="s">
        <v>824</v>
      </c>
      <c r="CR103" s="67" t="s">
        <v>848</v>
      </c>
      <c r="CS103" s="69">
        <v>3265522.73</v>
      </c>
      <c r="CT103" s="69"/>
      <c r="CU103" s="69"/>
      <c r="CV103" s="69">
        <v>0</v>
      </c>
      <c r="CW103" s="69">
        <v>13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5"/>
        <v>CO</v>
      </c>
    </row>
    <row r="104" spans="1:111">
      <c r="A104" t="str">
        <f t="shared" si="4"/>
        <v>03CO</v>
      </c>
      <c r="B104" s="67" t="s">
        <v>2</v>
      </c>
      <c r="C104" s="67" t="s">
        <v>306</v>
      </c>
      <c r="D104" s="67" t="s">
        <v>307</v>
      </c>
      <c r="E104" s="68">
        <v>44804</v>
      </c>
      <c r="F104" s="185" t="s">
        <v>825</v>
      </c>
      <c r="G104" s="67" t="s">
        <v>827</v>
      </c>
      <c r="H104" s="69">
        <v>1</v>
      </c>
      <c r="I104" s="69">
        <v>2</v>
      </c>
      <c r="J104" s="69">
        <v>60</v>
      </c>
      <c r="K104" s="69">
        <v>246</v>
      </c>
      <c r="L104" s="69">
        <v>246</v>
      </c>
      <c r="M104" s="69">
        <v>0</v>
      </c>
      <c r="N104" s="69">
        <v>0</v>
      </c>
      <c r="O104" s="69">
        <v>0</v>
      </c>
      <c r="P104" s="69">
        <v>156</v>
      </c>
      <c r="Q104" s="80">
        <v>30</v>
      </c>
      <c r="R104" s="80">
        <v>535084</v>
      </c>
      <c r="S104" s="80">
        <v>0</v>
      </c>
      <c r="T104" s="80">
        <v>535084</v>
      </c>
      <c r="U104" s="80">
        <v>538384</v>
      </c>
      <c r="V104" s="80">
        <v>583904</v>
      </c>
      <c r="W104" s="80">
        <v>0</v>
      </c>
      <c r="X104" s="80">
        <v>0</v>
      </c>
      <c r="Y104" s="80">
        <v>0</v>
      </c>
      <c r="Z104" s="80">
        <v>583904</v>
      </c>
      <c r="AA104" s="80">
        <v>580604</v>
      </c>
      <c r="AB104" s="80">
        <v>0</v>
      </c>
      <c r="AC104" s="69">
        <v>3300</v>
      </c>
      <c r="AD104" s="69">
        <v>165</v>
      </c>
      <c r="AE104" s="69">
        <v>0</v>
      </c>
      <c r="AF104" s="80">
        <v>0</v>
      </c>
      <c r="AG104" s="80">
        <v>0</v>
      </c>
      <c r="AH104" s="69">
        <v>0</v>
      </c>
      <c r="AI104" s="69">
        <v>0</v>
      </c>
      <c r="AJ104" s="80">
        <v>30</v>
      </c>
      <c r="AK104" s="80">
        <v>3300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0</v>
      </c>
      <c r="BA104" s="80">
        <v>0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90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90</v>
      </c>
      <c r="CB104" s="80">
        <v>30</v>
      </c>
      <c r="CC104" s="80">
        <v>3300</v>
      </c>
      <c r="CD104" s="69">
        <v>0</v>
      </c>
      <c r="CE104" s="69" t="s">
        <v>626</v>
      </c>
      <c r="CF104" s="69" t="s">
        <v>627</v>
      </c>
      <c r="CG104" s="69" t="s">
        <v>570</v>
      </c>
      <c r="CH104" s="69" t="s">
        <v>570</v>
      </c>
      <c r="CI104" s="69" t="s">
        <v>570</v>
      </c>
      <c r="CJ104" s="68" t="s">
        <v>570</v>
      </c>
      <c r="CK104" s="68">
        <v>45301</v>
      </c>
      <c r="CL104" s="185" t="s">
        <v>823</v>
      </c>
      <c r="CM104" s="67" t="s">
        <v>824</v>
      </c>
      <c r="CN104" s="67" t="s">
        <v>168</v>
      </c>
      <c r="CO104" s="68">
        <v>45140</v>
      </c>
      <c r="CP104" s="185" t="s">
        <v>825</v>
      </c>
      <c r="CQ104" s="67" t="s">
        <v>824</v>
      </c>
      <c r="CR104" s="67" t="s">
        <v>845</v>
      </c>
      <c r="CS104" s="69">
        <v>438194</v>
      </c>
      <c r="CT104" s="69"/>
      <c r="CU104" s="69"/>
      <c r="CV104" s="69">
        <v>0</v>
      </c>
      <c r="CW104" s="69">
        <v>21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5"/>
        <v>CO</v>
      </c>
    </row>
    <row r="105" spans="1:111">
      <c r="A105" t="str">
        <f t="shared" si="4"/>
        <v>03CO</v>
      </c>
      <c r="B105" s="67" t="s">
        <v>2</v>
      </c>
      <c r="C105" s="67" t="s">
        <v>561</v>
      </c>
      <c r="D105" s="67" t="s">
        <v>562</v>
      </c>
      <c r="E105" s="68">
        <v>44839</v>
      </c>
      <c r="F105" s="185" t="s">
        <v>828</v>
      </c>
      <c r="G105" s="67" t="s">
        <v>827</v>
      </c>
      <c r="H105" s="69">
        <v>1</v>
      </c>
      <c r="I105" s="69">
        <v>0</v>
      </c>
      <c r="J105" s="69">
        <v>75</v>
      </c>
      <c r="K105" s="69">
        <v>150</v>
      </c>
      <c r="L105" s="69">
        <v>150</v>
      </c>
      <c r="M105" s="69">
        <v>0</v>
      </c>
      <c r="N105" s="69">
        <v>0</v>
      </c>
      <c r="O105" s="69">
        <v>0</v>
      </c>
      <c r="P105" s="69">
        <v>75</v>
      </c>
      <c r="Q105" s="80">
        <v>0</v>
      </c>
      <c r="R105" s="80">
        <v>287504</v>
      </c>
      <c r="S105" s="80">
        <v>20245</v>
      </c>
      <c r="T105" s="80">
        <v>267260</v>
      </c>
      <c r="U105" s="80">
        <v>287504</v>
      </c>
      <c r="V105" s="80">
        <v>255356</v>
      </c>
      <c r="W105" s="80">
        <v>0</v>
      </c>
      <c r="X105" s="80">
        <v>0</v>
      </c>
      <c r="Y105" s="80">
        <v>0</v>
      </c>
      <c r="Z105" s="80">
        <v>255356</v>
      </c>
      <c r="AA105" s="80">
        <v>255356</v>
      </c>
      <c r="AB105" s="80">
        <v>0</v>
      </c>
      <c r="AC105" s="69">
        <v>0</v>
      </c>
      <c r="AD105" s="69">
        <v>27</v>
      </c>
      <c r="AE105" s="69">
        <v>30</v>
      </c>
      <c r="AF105" s="80">
        <v>0</v>
      </c>
      <c r="AG105" s="80">
        <v>0</v>
      </c>
      <c r="AH105" s="69">
        <v>0</v>
      </c>
      <c r="AI105" s="69">
        <v>0</v>
      </c>
      <c r="AJ105" s="80">
        <v>0</v>
      </c>
      <c r="AK105" s="80">
        <v>0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0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30</v>
      </c>
      <c r="CB105" s="80">
        <v>0</v>
      </c>
      <c r="CC105" s="80">
        <v>0</v>
      </c>
      <c r="CD105" s="69">
        <v>0</v>
      </c>
      <c r="CE105" s="69" t="s">
        <v>698</v>
      </c>
      <c r="CF105" s="69" t="s">
        <v>699</v>
      </c>
      <c r="CG105" s="69" t="s">
        <v>570</v>
      </c>
      <c r="CH105" s="69" t="s">
        <v>570</v>
      </c>
      <c r="CI105" s="69" t="s">
        <v>570</v>
      </c>
      <c r="CJ105" s="68" t="s">
        <v>570</v>
      </c>
      <c r="CK105" s="68">
        <v>45309</v>
      </c>
      <c r="CL105" s="185" t="s">
        <v>823</v>
      </c>
      <c r="CM105" s="67" t="s">
        <v>824</v>
      </c>
      <c r="CN105" s="67" t="s">
        <v>168</v>
      </c>
      <c r="CO105" s="68">
        <v>45176</v>
      </c>
      <c r="CP105" s="185" t="s">
        <v>825</v>
      </c>
      <c r="CQ105" s="67" t="s">
        <v>824</v>
      </c>
      <c r="CR105" s="67" t="s">
        <v>848</v>
      </c>
      <c r="CS105" s="69">
        <v>449141.81</v>
      </c>
      <c r="CT105" s="69"/>
      <c r="CU105" s="69"/>
      <c r="CV105" s="69">
        <v>0</v>
      </c>
      <c r="CW105" s="69">
        <v>18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5"/>
        <v>CO</v>
      </c>
    </row>
    <row r="106" spans="1:111">
      <c r="A106" t="str">
        <f t="shared" si="4"/>
        <v>03CO</v>
      </c>
      <c r="B106" s="67" t="s">
        <v>2</v>
      </c>
      <c r="C106" s="67" t="s">
        <v>308</v>
      </c>
      <c r="D106" s="67" t="s">
        <v>309</v>
      </c>
      <c r="E106" s="68">
        <v>44804</v>
      </c>
      <c r="F106" s="185" t="s">
        <v>825</v>
      </c>
      <c r="G106" s="67" t="s">
        <v>827</v>
      </c>
      <c r="H106" s="69">
        <v>1</v>
      </c>
      <c r="I106" s="69">
        <v>1</v>
      </c>
      <c r="J106" s="69">
        <v>110</v>
      </c>
      <c r="K106" s="69">
        <v>251</v>
      </c>
      <c r="L106" s="69">
        <v>251</v>
      </c>
      <c r="M106" s="69">
        <v>0</v>
      </c>
      <c r="N106" s="69">
        <v>0</v>
      </c>
      <c r="O106" s="69">
        <v>0</v>
      </c>
      <c r="P106" s="69">
        <v>121</v>
      </c>
      <c r="Q106" s="80">
        <v>20</v>
      </c>
      <c r="R106" s="80">
        <v>2236764</v>
      </c>
      <c r="S106" s="80">
        <v>50000</v>
      </c>
      <c r="T106" s="80">
        <v>2186764</v>
      </c>
      <c r="U106" s="80">
        <v>2317147</v>
      </c>
      <c r="V106" s="80">
        <v>2391790</v>
      </c>
      <c r="W106" s="80">
        <v>0</v>
      </c>
      <c r="X106" s="80">
        <v>0</v>
      </c>
      <c r="Y106" s="80">
        <v>0</v>
      </c>
      <c r="Z106" s="80">
        <v>2391790</v>
      </c>
      <c r="AA106" s="80">
        <v>2391790</v>
      </c>
      <c r="AB106" s="80">
        <v>0</v>
      </c>
      <c r="AC106" s="69">
        <v>80383</v>
      </c>
      <c r="AD106" s="69">
        <v>90</v>
      </c>
      <c r="AE106" s="69">
        <v>0</v>
      </c>
      <c r="AF106" s="80">
        <v>0</v>
      </c>
      <c r="AG106" s="80">
        <v>0</v>
      </c>
      <c r="AH106" s="69">
        <v>0</v>
      </c>
      <c r="AI106" s="69">
        <v>0</v>
      </c>
      <c r="AJ106" s="80">
        <v>20</v>
      </c>
      <c r="AK106" s="80">
        <v>80383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20</v>
      </c>
      <c r="CC106" s="80">
        <v>80383</v>
      </c>
      <c r="CD106" s="69">
        <v>0</v>
      </c>
      <c r="CE106" s="69" t="s">
        <v>626</v>
      </c>
      <c r="CF106" s="69" t="s">
        <v>627</v>
      </c>
      <c r="CG106" s="69" t="s">
        <v>570</v>
      </c>
      <c r="CH106" s="69" t="s">
        <v>570</v>
      </c>
      <c r="CI106" s="69" t="s">
        <v>570</v>
      </c>
      <c r="CJ106" s="68" t="s">
        <v>570</v>
      </c>
      <c r="CK106" s="68">
        <v>45364</v>
      </c>
      <c r="CL106" s="185" t="s">
        <v>823</v>
      </c>
      <c r="CM106" s="67" t="s">
        <v>824</v>
      </c>
      <c r="CN106" s="67" t="s">
        <v>168</v>
      </c>
      <c r="CO106" s="68">
        <v>45180</v>
      </c>
      <c r="CP106" s="185" t="s">
        <v>825</v>
      </c>
      <c r="CQ106" s="67" t="s">
        <v>824</v>
      </c>
      <c r="CR106" s="67" t="s">
        <v>848</v>
      </c>
      <c r="CS106" s="69">
        <v>1726155.21</v>
      </c>
      <c r="CT106" s="69"/>
      <c r="CU106" s="69"/>
      <c r="CV106" s="69">
        <v>0</v>
      </c>
      <c r="CW106" s="69">
        <v>31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5"/>
        <v>CO</v>
      </c>
    </row>
    <row r="107" spans="1:111">
      <c r="A107" t="str">
        <f t="shared" si="4"/>
        <v>03CO</v>
      </c>
      <c r="B107" s="67" t="s">
        <v>2</v>
      </c>
      <c r="C107" s="67" t="s">
        <v>700</v>
      </c>
      <c r="D107" s="67" t="s">
        <v>852</v>
      </c>
      <c r="E107" s="68">
        <v>44951</v>
      </c>
      <c r="F107" s="185" t="s">
        <v>823</v>
      </c>
      <c r="G107" s="67" t="s">
        <v>827</v>
      </c>
      <c r="H107" s="69">
        <v>1</v>
      </c>
      <c r="I107" s="69">
        <v>0</v>
      </c>
      <c r="J107" s="69">
        <v>110</v>
      </c>
      <c r="K107" s="69">
        <v>120</v>
      </c>
      <c r="L107" s="69">
        <v>86</v>
      </c>
      <c r="M107" s="69">
        <v>34</v>
      </c>
      <c r="N107" s="69">
        <v>0</v>
      </c>
      <c r="O107" s="69">
        <v>0</v>
      </c>
      <c r="P107" s="69">
        <v>10</v>
      </c>
      <c r="Q107" s="80">
        <v>0</v>
      </c>
      <c r="R107" s="80">
        <v>2199429</v>
      </c>
      <c r="S107" s="80">
        <v>50000</v>
      </c>
      <c r="T107" s="80">
        <v>2149429</v>
      </c>
      <c r="U107" s="80">
        <v>2199429</v>
      </c>
      <c r="V107" s="80">
        <v>2316440</v>
      </c>
      <c r="W107" s="80">
        <v>0</v>
      </c>
      <c r="X107" s="80">
        <v>0</v>
      </c>
      <c r="Y107" s="80">
        <v>0</v>
      </c>
      <c r="Z107" s="80">
        <v>2316440</v>
      </c>
      <c r="AA107" s="80">
        <v>2316440</v>
      </c>
      <c r="AB107" s="80">
        <v>0</v>
      </c>
      <c r="AC107" s="69">
        <v>0</v>
      </c>
      <c r="AD107" s="69">
        <v>7</v>
      </c>
      <c r="AE107" s="69">
        <v>0</v>
      </c>
      <c r="AF107" s="80">
        <v>0</v>
      </c>
      <c r="AG107" s="80">
        <v>0</v>
      </c>
      <c r="AH107" s="69">
        <v>0</v>
      </c>
      <c r="AI107" s="69">
        <v>0</v>
      </c>
      <c r="AJ107" s="80">
        <v>0</v>
      </c>
      <c r="AK107" s="80">
        <v>0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0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0</v>
      </c>
      <c r="CC107" s="80">
        <v>0</v>
      </c>
      <c r="CD107" s="69">
        <v>0</v>
      </c>
      <c r="CE107" s="69" t="s">
        <v>701</v>
      </c>
      <c r="CF107" s="69" t="s">
        <v>702</v>
      </c>
      <c r="CG107" s="69" t="s">
        <v>570</v>
      </c>
      <c r="CH107" s="69" t="s">
        <v>570</v>
      </c>
      <c r="CI107" s="69" t="s">
        <v>570</v>
      </c>
      <c r="CJ107" s="68" t="s">
        <v>570</v>
      </c>
      <c r="CK107" s="68">
        <v>45154</v>
      </c>
      <c r="CL107" s="185" t="s">
        <v>825</v>
      </c>
      <c r="CM107" s="67" t="s">
        <v>824</v>
      </c>
      <c r="CN107" s="67" t="s">
        <v>168</v>
      </c>
      <c r="CO107" s="68">
        <v>45099</v>
      </c>
      <c r="CP107" s="185" t="s">
        <v>821</v>
      </c>
      <c r="CQ107" s="67" t="s">
        <v>827</v>
      </c>
      <c r="CR107" s="67" t="s">
        <v>843</v>
      </c>
      <c r="CS107" s="69">
        <v>2955598</v>
      </c>
      <c r="CT107" s="69"/>
      <c r="CU107" s="69"/>
      <c r="CV107" s="69">
        <v>0</v>
      </c>
      <c r="CW107" s="69">
        <v>3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5"/>
        <v>CO</v>
      </c>
    </row>
    <row r="108" spans="1:111">
      <c r="A108" t="str">
        <f t="shared" si="4"/>
        <v>03CO</v>
      </c>
      <c r="B108" s="67" t="s">
        <v>2</v>
      </c>
      <c r="C108" s="67" t="s">
        <v>703</v>
      </c>
      <c r="D108" s="67" t="s">
        <v>853</v>
      </c>
      <c r="E108" s="68">
        <v>45014</v>
      </c>
      <c r="F108" s="185" t="s">
        <v>823</v>
      </c>
      <c r="G108" s="67" t="s">
        <v>827</v>
      </c>
      <c r="H108" s="69">
        <v>1</v>
      </c>
      <c r="I108" s="69">
        <v>0</v>
      </c>
      <c r="J108" s="69">
        <v>89</v>
      </c>
      <c r="K108" s="69">
        <v>101</v>
      </c>
      <c r="L108" s="69">
        <v>67</v>
      </c>
      <c r="M108" s="69">
        <v>34</v>
      </c>
      <c r="N108" s="69">
        <v>0</v>
      </c>
      <c r="O108" s="69">
        <v>0</v>
      </c>
      <c r="P108" s="69">
        <v>12</v>
      </c>
      <c r="Q108" s="80">
        <v>0</v>
      </c>
      <c r="R108" s="80">
        <v>1398733</v>
      </c>
      <c r="S108" s="80">
        <v>50000</v>
      </c>
      <c r="T108" s="80">
        <v>1348733</v>
      </c>
      <c r="U108" s="80">
        <v>1398733</v>
      </c>
      <c r="V108" s="80">
        <v>1268603</v>
      </c>
      <c r="W108" s="80">
        <v>0</v>
      </c>
      <c r="X108" s="80">
        <v>0</v>
      </c>
      <c r="Y108" s="80">
        <v>0</v>
      </c>
      <c r="Z108" s="80">
        <v>1268603</v>
      </c>
      <c r="AA108" s="80">
        <v>1268603</v>
      </c>
      <c r="AB108" s="80">
        <v>0</v>
      </c>
      <c r="AC108" s="69">
        <v>0</v>
      </c>
      <c r="AD108" s="69">
        <v>8</v>
      </c>
      <c r="AE108" s="69">
        <v>0</v>
      </c>
      <c r="AF108" s="80">
        <v>0</v>
      </c>
      <c r="AG108" s="80">
        <v>0</v>
      </c>
      <c r="AH108" s="69">
        <v>0</v>
      </c>
      <c r="AI108" s="69">
        <v>0</v>
      </c>
      <c r="AJ108" s="80">
        <v>0</v>
      </c>
      <c r="AK108" s="80">
        <v>0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0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0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0</v>
      </c>
      <c r="BX108" s="80">
        <v>0</v>
      </c>
      <c r="BY108" s="80">
        <v>0</v>
      </c>
      <c r="BZ108" s="69">
        <v>0</v>
      </c>
      <c r="CA108" s="69">
        <v>0</v>
      </c>
      <c r="CB108" s="80">
        <v>0</v>
      </c>
      <c r="CC108" s="80">
        <v>0</v>
      </c>
      <c r="CD108" s="69">
        <v>0</v>
      </c>
      <c r="CE108" s="69" t="s">
        <v>701</v>
      </c>
      <c r="CF108" s="69" t="s">
        <v>702</v>
      </c>
      <c r="CG108" s="69" t="s">
        <v>570</v>
      </c>
      <c r="CH108" s="69" t="s">
        <v>570</v>
      </c>
      <c r="CI108" s="69" t="s">
        <v>570</v>
      </c>
      <c r="CJ108" s="68" t="s">
        <v>570</v>
      </c>
      <c r="CK108" s="68">
        <v>45218</v>
      </c>
      <c r="CL108" s="185" t="s">
        <v>828</v>
      </c>
      <c r="CM108" s="67" t="s">
        <v>824</v>
      </c>
      <c r="CN108" s="67" t="s">
        <v>168</v>
      </c>
      <c r="CO108" s="68">
        <v>45159</v>
      </c>
      <c r="CP108" s="185" t="s">
        <v>825</v>
      </c>
      <c r="CQ108" s="67" t="s">
        <v>824</v>
      </c>
      <c r="CR108" s="67" t="s">
        <v>847</v>
      </c>
      <c r="CS108" s="69">
        <v>2259061</v>
      </c>
      <c r="CT108" s="69"/>
      <c r="CU108" s="69"/>
      <c r="CV108" s="69">
        <v>0</v>
      </c>
      <c r="CW108" s="69">
        <v>4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5"/>
        <v>CO</v>
      </c>
    </row>
    <row r="109" spans="1:111">
      <c r="A109" t="str">
        <f t="shared" si="4"/>
        <v>03CO</v>
      </c>
      <c r="B109" s="67" t="s">
        <v>2</v>
      </c>
      <c r="C109" s="67" t="s">
        <v>563</v>
      </c>
      <c r="D109" s="67" t="s">
        <v>564</v>
      </c>
      <c r="E109" s="68">
        <v>44615</v>
      </c>
      <c r="F109" s="185" t="s">
        <v>823</v>
      </c>
      <c r="G109" s="67" t="s">
        <v>829</v>
      </c>
      <c r="H109" s="69">
        <v>1</v>
      </c>
      <c r="I109" s="69">
        <v>0</v>
      </c>
      <c r="J109" s="69">
        <v>90</v>
      </c>
      <c r="K109" s="69">
        <v>183</v>
      </c>
      <c r="L109" s="69">
        <v>168</v>
      </c>
      <c r="M109" s="69">
        <v>15</v>
      </c>
      <c r="N109" s="69">
        <v>0</v>
      </c>
      <c r="O109" s="69">
        <v>0</v>
      </c>
      <c r="P109" s="69">
        <v>93</v>
      </c>
      <c r="Q109" s="80">
        <v>0</v>
      </c>
      <c r="R109" s="80">
        <v>1388656</v>
      </c>
      <c r="S109" s="80">
        <v>50000</v>
      </c>
      <c r="T109" s="80">
        <v>1338656</v>
      </c>
      <c r="U109" s="80">
        <v>1388656</v>
      </c>
      <c r="V109" s="80">
        <v>1401865</v>
      </c>
      <c r="W109" s="80">
        <v>0</v>
      </c>
      <c r="X109" s="80">
        <v>0</v>
      </c>
      <c r="Y109" s="80">
        <v>0</v>
      </c>
      <c r="Z109" s="80">
        <v>1401865</v>
      </c>
      <c r="AA109" s="80">
        <v>1401865</v>
      </c>
      <c r="AB109" s="80">
        <v>0</v>
      </c>
      <c r="AC109" s="69">
        <v>0</v>
      </c>
      <c r="AD109" s="69">
        <v>53</v>
      </c>
      <c r="AE109" s="69">
        <v>28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0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28</v>
      </c>
      <c r="CB109" s="80">
        <v>0</v>
      </c>
      <c r="CC109" s="80">
        <v>0</v>
      </c>
      <c r="CD109" s="69">
        <v>0</v>
      </c>
      <c r="CE109" s="69" t="s">
        <v>704</v>
      </c>
      <c r="CF109" s="69" t="s">
        <v>705</v>
      </c>
      <c r="CG109" s="69" t="s">
        <v>570</v>
      </c>
      <c r="CH109" s="69" t="s">
        <v>570</v>
      </c>
      <c r="CI109" s="69" t="s">
        <v>570</v>
      </c>
      <c r="CJ109" s="68" t="s">
        <v>570</v>
      </c>
      <c r="CK109" s="68">
        <v>45281</v>
      </c>
      <c r="CL109" s="185" t="s">
        <v>828</v>
      </c>
      <c r="CM109" s="67" t="s">
        <v>824</v>
      </c>
      <c r="CN109" s="67" t="s">
        <v>168</v>
      </c>
      <c r="CO109" s="68">
        <v>44860</v>
      </c>
      <c r="CP109" s="185" t="s">
        <v>828</v>
      </c>
      <c r="CQ109" s="67" t="s">
        <v>827</v>
      </c>
      <c r="CR109" s="67" t="s">
        <v>845</v>
      </c>
      <c r="CS109" s="69">
        <v>1545933</v>
      </c>
      <c r="CT109" s="69"/>
      <c r="CU109" s="69"/>
      <c r="CV109" s="69">
        <v>0</v>
      </c>
      <c r="CW109" s="69">
        <v>12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5"/>
        <v>CO</v>
      </c>
    </row>
    <row r="110" spans="1:111">
      <c r="A110" t="str">
        <f t="shared" si="4"/>
        <v>03CO</v>
      </c>
      <c r="B110" s="67" t="s">
        <v>2</v>
      </c>
      <c r="C110" s="67" t="s">
        <v>565</v>
      </c>
      <c r="D110" s="67" t="s">
        <v>566</v>
      </c>
      <c r="E110" s="68">
        <v>44678</v>
      </c>
      <c r="F110" s="185" t="s">
        <v>821</v>
      </c>
      <c r="G110" s="67" t="s">
        <v>829</v>
      </c>
      <c r="H110" s="69">
        <v>1</v>
      </c>
      <c r="I110" s="69">
        <v>0</v>
      </c>
      <c r="J110" s="69">
        <v>180</v>
      </c>
      <c r="K110" s="69">
        <v>290</v>
      </c>
      <c r="L110" s="69">
        <v>288</v>
      </c>
      <c r="M110" s="69">
        <v>2</v>
      </c>
      <c r="N110" s="69">
        <v>0</v>
      </c>
      <c r="O110" s="69">
        <v>0</v>
      </c>
      <c r="P110" s="69">
        <v>110</v>
      </c>
      <c r="Q110" s="80">
        <v>0</v>
      </c>
      <c r="R110" s="80">
        <v>3353932</v>
      </c>
      <c r="S110" s="80">
        <v>50000</v>
      </c>
      <c r="T110" s="80">
        <v>3303932</v>
      </c>
      <c r="U110" s="80">
        <v>3353932</v>
      </c>
      <c r="V110" s="80">
        <v>3387610</v>
      </c>
      <c r="W110" s="80">
        <v>0</v>
      </c>
      <c r="X110" s="80">
        <v>0</v>
      </c>
      <c r="Y110" s="80">
        <v>0</v>
      </c>
      <c r="Z110" s="80">
        <v>3387610</v>
      </c>
      <c r="AA110" s="80">
        <v>3371222</v>
      </c>
      <c r="AB110" s="80">
        <v>-16388</v>
      </c>
      <c r="AC110" s="69">
        <v>0</v>
      </c>
      <c r="AD110" s="69">
        <v>67</v>
      </c>
      <c r="AE110" s="69">
        <v>0</v>
      </c>
      <c r="AF110" s="80">
        <v>0</v>
      </c>
      <c r="AG110" s="80">
        <v>0</v>
      </c>
      <c r="AH110" s="69">
        <v>0</v>
      </c>
      <c r="AI110" s="69">
        <v>0</v>
      </c>
      <c r="AJ110" s="80">
        <v>0</v>
      </c>
      <c r="AK110" s="80">
        <v>0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43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43</v>
      </c>
      <c r="CB110" s="80">
        <v>0</v>
      </c>
      <c r="CC110" s="80">
        <v>0</v>
      </c>
      <c r="CD110" s="69">
        <v>0</v>
      </c>
      <c r="CE110" s="69" t="s">
        <v>626</v>
      </c>
      <c r="CF110" s="69" t="s">
        <v>627</v>
      </c>
      <c r="CG110" s="69" t="s">
        <v>570</v>
      </c>
      <c r="CH110" s="69" t="s">
        <v>570</v>
      </c>
      <c r="CI110" s="69" t="s">
        <v>570</v>
      </c>
      <c r="CJ110" s="68" t="s">
        <v>570</v>
      </c>
      <c r="CK110" s="68">
        <v>45301</v>
      </c>
      <c r="CL110" s="185" t="s">
        <v>823</v>
      </c>
      <c r="CM110" s="67" t="s">
        <v>824</v>
      </c>
      <c r="CN110" s="67" t="s">
        <v>168</v>
      </c>
      <c r="CO110" s="68">
        <v>45123</v>
      </c>
      <c r="CP110" s="185" t="s">
        <v>825</v>
      </c>
      <c r="CQ110" s="67" t="s">
        <v>824</v>
      </c>
      <c r="CR110" s="67" t="s">
        <v>843</v>
      </c>
      <c r="CS110" s="69">
        <v>3164048.08</v>
      </c>
      <c r="CT110" s="69"/>
      <c r="CU110" s="69"/>
      <c r="CV110" s="69">
        <v>0</v>
      </c>
      <c r="CW110" s="69">
        <v>43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5"/>
        <v>CO</v>
      </c>
    </row>
    <row r="111" spans="1:111">
      <c r="A111" t="str">
        <f t="shared" si="4"/>
        <v>03CO</v>
      </c>
      <c r="B111" s="67" t="s">
        <v>2</v>
      </c>
      <c r="C111" s="67" t="s">
        <v>506</v>
      </c>
      <c r="D111" s="67" t="s">
        <v>507</v>
      </c>
      <c r="E111" s="68">
        <v>44804</v>
      </c>
      <c r="F111" s="185" t="s">
        <v>825</v>
      </c>
      <c r="G111" s="67" t="s">
        <v>827</v>
      </c>
      <c r="H111" s="69">
        <v>1</v>
      </c>
      <c r="I111" s="69">
        <v>0</v>
      </c>
      <c r="J111" s="69">
        <v>44</v>
      </c>
      <c r="K111" s="69">
        <v>49</v>
      </c>
      <c r="L111" s="69">
        <v>45</v>
      </c>
      <c r="M111" s="69">
        <v>4</v>
      </c>
      <c r="N111" s="69">
        <v>0</v>
      </c>
      <c r="O111" s="69">
        <v>0</v>
      </c>
      <c r="P111" s="69">
        <v>5</v>
      </c>
      <c r="Q111" s="80">
        <v>0</v>
      </c>
      <c r="R111" s="80">
        <v>192351</v>
      </c>
      <c r="S111" s="80">
        <v>8394</v>
      </c>
      <c r="T111" s="80">
        <v>183958</v>
      </c>
      <c r="U111" s="80">
        <v>192351</v>
      </c>
      <c r="V111" s="80">
        <v>176477</v>
      </c>
      <c r="W111" s="80">
        <v>0</v>
      </c>
      <c r="X111" s="80">
        <v>0</v>
      </c>
      <c r="Y111" s="80">
        <v>0</v>
      </c>
      <c r="Z111" s="80">
        <v>176477</v>
      </c>
      <c r="AA111" s="80">
        <v>176477</v>
      </c>
      <c r="AB111" s="80">
        <v>0</v>
      </c>
      <c r="AC111" s="69">
        <v>0</v>
      </c>
      <c r="AD111" s="69">
        <v>0</v>
      </c>
      <c r="AE111" s="69">
        <v>0</v>
      </c>
      <c r="AF111" s="80">
        <v>0</v>
      </c>
      <c r="AG111" s="80">
        <v>0</v>
      </c>
      <c r="AH111" s="69">
        <v>0</v>
      </c>
      <c r="AI111" s="69">
        <v>0</v>
      </c>
      <c r="AJ111" s="80">
        <v>0</v>
      </c>
      <c r="AK111" s="80">
        <v>0</v>
      </c>
      <c r="AL111" s="69">
        <v>0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3128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0</v>
      </c>
      <c r="CB111" s="80">
        <v>0</v>
      </c>
      <c r="CC111" s="80">
        <v>3128</v>
      </c>
      <c r="CD111" s="69">
        <v>0</v>
      </c>
      <c r="CE111" s="69" t="s">
        <v>617</v>
      </c>
      <c r="CF111" s="69" t="s">
        <v>618</v>
      </c>
      <c r="CG111" s="69" t="s">
        <v>570</v>
      </c>
      <c r="CH111" s="69" t="s">
        <v>570</v>
      </c>
      <c r="CI111" s="69" t="s">
        <v>570</v>
      </c>
      <c r="CJ111" s="68" t="s">
        <v>570</v>
      </c>
      <c r="CK111" s="68">
        <v>45274</v>
      </c>
      <c r="CL111" s="185" t="s">
        <v>828</v>
      </c>
      <c r="CM111" s="67" t="s">
        <v>824</v>
      </c>
      <c r="CN111" s="67" t="s">
        <v>168</v>
      </c>
      <c r="CO111" s="68">
        <v>44917</v>
      </c>
      <c r="CP111" s="185" t="s">
        <v>828</v>
      </c>
      <c r="CQ111" s="67" t="s">
        <v>827</v>
      </c>
      <c r="CR111" s="67" t="s">
        <v>843</v>
      </c>
      <c r="CS111" s="69">
        <v>173499.64</v>
      </c>
      <c r="CT111" s="69"/>
      <c r="CU111" s="69"/>
      <c r="CV111" s="69">
        <v>0</v>
      </c>
      <c r="CW111" s="69">
        <v>5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5"/>
        <v>CO</v>
      </c>
    </row>
    <row r="112" spans="1:111">
      <c r="A112" t="str">
        <f t="shared" si="4"/>
        <v>03CO</v>
      </c>
      <c r="B112" s="67" t="s">
        <v>2</v>
      </c>
      <c r="C112" s="67" t="s">
        <v>508</v>
      </c>
      <c r="D112" s="67" t="s">
        <v>509</v>
      </c>
      <c r="E112" s="68">
        <v>44839</v>
      </c>
      <c r="F112" s="185" t="s">
        <v>828</v>
      </c>
      <c r="G112" s="67" t="s">
        <v>827</v>
      </c>
      <c r="H112" s="69">
        <v>1</v>
      </c>
      <c r="I112" s="69">
        <v>0</v>
      </c>
      <c r="J112" s="69">
        <v>169</v>
      </c>
      <c r="K112" s="69">
        <v>238</v>
      </c>
      <c r="L112" s="69">
        <v>238</v>
      </c>
      <c r="M112" s="69">
        <v>0</v>
      </c>
      <c r="N112" s="69">
        <v>0</v>
      </c>
      <c r="O112" s="69">
        <v>0</v>
      </c>
      <c r="P112" s="69">
        <v>69</v>
      </c>
      <c r="Q112" s="80">
        <v>0</v>
      </c>
      <c r="R112" s="80">
        <v>4469056</v>
      </c>
      <c r="S112" s="80">
        <v>50000</v>
      </c>
      <c r="T112" s="80">
        <v>4419056</v>
      </c>
      <c r="U112" s="80">
        <v>4469056</v>
      </c>
      <c r="V112" s="80">
        <v>4076218</v>
      </c>
      <c r="W112" s="80">
        <v>0</v>
      </c>
      <c r="X112" s="80">
        <v>0</v>
      </c>
      <c r="Y112" s="80">
        <v>0</v>
      </c>
      <c r="Z112" s="80">
        <v>4076218</v>
      </c>
      <c r="AA112" s="80">
        <v>3952664</v>
      </c>
      <c r="AB112" s="80">
        <v>-123554</v>
      </c>
      <c r="AC112" s="69">
        <v>0</v>
      </c>
      <c r="AD112" s="69">
        <v>30</v>
      </c>
      <c r="AE112" s="69">
        <v>0</v>
      </c>
      <c r="AF112" s="80">
        <v>0</v>
      </c>
      <c r="AG112" s="80">
        <v>3365</v>
      </c>
      <c r="AH112" s="69">
        <v>0</v>
      </c>
      <c r="AI112" s="69">
        <v>0</v>
      </c>
      <c r="AJ112" s="80">
        <v>0</v>
      </c>
      <c r="AK112" s="80">
        <v>0</v>
      </c>
      <c r="AL112" s="69">
        <v>0</v>
      </c>
      <c r="AM112" s="69">
        <v>0</v>
      </c>
      <c r="AN112" s="80">
        <v>0</v>
      </c>
      <c r="AO112" s="80">
        <v>0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0</v>
      </c>
      <c r="BB112" s="69">
        <v>0</v>
      </c>
      <c r="BC112" s="69">
        <v>0</v>
      </c>
      <c r="BD112" s="80">
        <v>0</v>
      </c>
      <c r="BE112" s="80">
        <v>0</v>
      </c>
      <c r="BF112" s="69">
        <v>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0</v>
      </c>
      <c r="CB112" s="80">
        <v>0</v>
      </c>
      <c r="CC112" s="80">
        <v>3365</v>
      </c>
      <c r="CD112" s="69">
        <v>0</v>
      </c>
      <c r="CE112" s="69" t="s">
        <v>602</v>
      </c>
      <c r="CF112" s="69" t="s">
        <v>603</v>
      </c>
      <c r="CG112" s="69" t="s">
        <v>570</v>
      </c>
      <c r="CH112" s="69" t="s">
        <v>570</v>
      </c>
      <c r="CI112" s="69" t="s">
        <v>570</v>
      </c>
      <c r="CJ112" s="68" t="s">
        <v>570</v>
      </c>
      <c r="CK112" s="68">
        <v>45274</v>
      </c>
      <c r="CL112" s="185" t="s">
        <v>828</v>
      </c>
      <c r="CM112" s="67" t="s">
        <v>824</v>
      </c>
      <c r="CN112" s="67" t="s">
        <v>168</v>
      </c>
      <c r="CO112" s="68">
        <v>45159</v>
      </c>
      <c r="CP112" s="185" t="s">
        <v>825</v>
      </c>
      <c r="CQ112" s="67" t="s">
        <v>824</v>
      </c>
      <c r="CR112" s="67" t="s">
        <v>848</v>
      </c>
      <c r="CS112" s="69">
        <v>6832323.5999999996</v>
      </c>
      <c r="CT112" s="69"/>
      <c r="CU112" s="69"/>
      <c r="CV112" s="69">
        <v>0</v>
      </c>
      <c r="CW112" s="69">
        <v>39</v>
      </c>
      <c r="CX112" s="69">
        <v>0</v>
      </c>
      <c r="CY112" s="69">
        <v>0</v>
      </c>
      <c r="CZ112" s="69">
        <v>0</v>
      </c>
      <c r="DA112" s="69">
        <v>0</v>
      </c>
      <c r="DG112" t="str">
        <f t="shared" si="5"/>
        <v>CO</v>
      </c>
    </row>
    <row r="113" spans="1:111">
      <c r="A113" t="str">
        <f t="shared" si="4"/>
        <v>03CO</v>
      </c>
      <c r="B113" s="67" t="s">
        <v>2</v>
      </c>
      <c r="C113" s="67" t="s">
        <v>310</v>
      </c>
      <c r="D113" s="67" t="s">
        <v>311</v>
      </c>
      <c r="E113" s="68">
        <v>44727</v>
      </c>
      <c r="F113" s="185" t="s">
        <v>821</v>
      </c>
      <c r="G113" s="67" t="s">
        <v>829</v>
      </c>
      <c r="H113" s="69">
        <v>2</v>
      </c>
      <c r="I113" s="69">
        <v>1</v>
      </c>
      <c r="J113" s="69">
        <v>150</v>
      </c>
      <c r="K113" s="69">
        <v>309</v>
      </c>
      <c r="L113" s="69">
        <v>309</v>
      </c>
      <c r="M113" s="69">
        <v>0</v>
      </c>
      <c r="N113" s="69">
        <v>0</v>
      </c>
      <c r="O113" s="69">
        <v>0</v>
      </c>
      <c r="P113" s="69">
        <v>143</v>
      </c>
      <c r="Q113" s="80">
        <v>16</v>
      </c>
      <c r="R113" s="80">
        <v>2961906</v>
      </c>
      <c r="S113" s="80">
        <v>50000</v>
      </c>
      <c r="T113" s="80">
        <v>2911906</v>
      </c>
      <c r="U113" s="80">
        <v>2971384</v>
      </c>
      <c r="V113" s="80">
        <v>2833242</v>
      </c>
      <c r="W113" s="80">
        <v>0</v>
      </c>
      <c r="X113" s="80">
        <v>50000</v>
      </c>
      <c r="Y113" s="80">
        <v>50000</v>
      </c>
      <c r="Z113" s="80">
        <v>2883242</v>
      </c>
      <c r="AA113" s="80">
        <v>2818993</v>
      </c>
      <c r="AB113" s="80">
        <v>-64250</v>
      </c>
      <c r="AC113" s="69">
        <v>9478</v>
      </c>
      <c r="AD113" s="69">
        <v>48</v>
      </c>
      <c r="AE113" s="69">
        <v>0</v>
      </c>
      <c r="AF113" s="80">
        <v>0</v>
      </c>
      <c r="AG113" s="80">
        <v>0</v>
      </c>
      <c r="AH113" s="69">
        <v>0</v>
      </c>
      <c r="AI113" s="69">
        <v>0</v>
      </c>
      <c r="AJ113" s="80">
        <v>0</v>
      </c>
      <c r="AK113" s="80">
        <v>3118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70</v>
      </c>
      <c r="AZ113" s="80">
        <v>0</v>
      </c>
      <c r="BA113" s="80">
        <v>0</v>
      </c>
      <c r="BB113" s="69">
        <v>0</v>
      </c>
      <c r="BC113" s="69">
        <v>0</v>
      </c>
      <c r="BD113" s="80">
        <v>0</v>
      </c>
      <c r="BE113" s="80">
        <v>0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0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16</v>
      </c>
      <c r="BU113" s="80">
        <v>9478</v>
      </c>
      <c r="BV113" s="69">
        <v>9478</v>
      </c>
      <c r="BW113" s="69">
        <v>0</v>
      </c>
      <c r="BX113" s="80">
        <v>0</v>
      </c>
      <c r="BY113" s="80">
        <v>0</v>
      </c>
      <c r="BZ113" s="69">
        <v>0</v>
      </c>
      <c r="CA113" s="69">
        <v>70</v>
      </c>
      <c r="CB113" s="80">
        <v>16</v>
      </c>
      <c r="CC113" s="80">
        <v>12596</v>
      </c>
      <c r="CD113" s="69">
        <v>9478</v>
      </c>
      <c r="CE113" s="69" t="s">
        <v>626</v>
      </c>
      <c r="CF113" s="69" t="s">
        <v>627</v>
      </c>
      <c r="CG113" s="69" t="s">
        <v>570</v>
      </c>
      <c r="CH113" s="69" t="s">
        <v>570</v>
      </c>
      <c r="CI113" s="69" t="s">
        <v>570</v>
      </c>
      <c r="CJ113" s="68" t="s">
        <v>570</v>
      </c>
      <c r="CK113" s="68">
        <v>45364</v>
      </c>
      <c r="CL113" s="185" t="s">
        <v>823</v>
      </c>
      <c r="CM113" s="67" t="s">
        <v>824</v>
      </c>
      <c r="CN113" s="67" t="s">
        <v>168</v>
      </c>
      <c r="CO113" s="68">
        <v>45203</v>
      </c>
      <c r="CP113" s="185" t="s">
        <v>828</v>
      </c>
      <c r="CQ113" s="67" t="s">
        <v>824</v>
      </c>
      <c r="CR113" s="67" t="s">
        <v>848</v>
      </c>
      <c r="CS113" s="69">
        <v>3042412.27</v>
      </c>
      <c r="CT113" s="69" t="s">
        <v>706</v>
      </c>
      <c r="CU113" s="69" t="s">
        <v>707</v>
      </c>
      <c r="CV113" s="69">
        <v>0</v>
      </c>
      <c r="CW113" s="69">
        <v>25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5"/>
        <v>CO</v>
      </c>
    </row>
    <row r="114" spans="1:111">
      <c r="A114" t="str">
        <f t="shared" si="4"/>
        <v>03CO</v>
      </c>
      <c r="B114" s="67" t="s">
        <v>2</v>
      </c>
      <c r="C114" s="67" t="s">
        <v>312</v>
      </c>
      <c r="D114" s="67" t="s">
        <v>313</v>
      </c>
      <c r="E114" s="68">
        <v>44314</v>
      </c>
      <c r="F114" s="185" t="s">
        <v>821</v>
      </c>
      <c r="G114" s="67" t="s">
        <v>822</v>
      </c>
      <c r="H114" s="69">
        <v>1</v>
      </c>
      <c r="I114" s="69">
        <v>2</v>
      </c>
      <c r="J114" s="69">
        <v>250</v>
      </c>
      <c r="K114" s="69">
        <v>622</v>
      </c>
      <c r="L114" s="69">
        <v>620</v>
      </c>
      <c r="M114" s="69">
        <v>2</v>
      </c>
      <c r="N114" s="69">
        <v>0</v>
      </c>
      <c r="O114" s="69">
        <v>0</v>
      </c>
      <c r="P114" s="69">
        <v>372</v>
      </c>
      <c r="Q114" s="80">
        <v>0</v>
      </c>
      <c r="R114" s="80">
        <v>3198515</v>
      </c>
      <c r="S114" s="80">
        <v>50000</v>
      </c>
      <c r="T114" s="80">
        <v>3148515</v>
      </c>
      <c r="U114" s="80">
        <v>3289097</v>
      </c>
      <c r="V114" s="80">
        <v>3304055</v>
      </c>
      <c r="W114" s="80">
        <v>0</v>
      </c>
      <c r="X114" s="80">
        <v>0</v>
      </c>
      <c r="Y114" s="80">
        <v>0</v>
      </c>
      <c r="Z114" s="80">
        <v>3304055</v>
      </c>
      <c r="AA114" s="80">
        <v>3304055</v>
      </c>
      <c r="AB114" s="80">
        <v>39515</v>
      </c>
      <c r="AC114" s="69">
        <v>90582</v>
      </c>
      <c r="AD114" s="69">
        <v>322</v>
      </c>
      <c r="AE114" s="69">
        <v>90</v>
      </c>
      <c r="AF114" s="80">
        <v>0</v>
      </c>
      <c r="AG114" s="80">
        <v>6000</v>
      </c>
      <c r="AH114" s="69">
        <v>0</v>
      </c>
      <c r="AI114" s="69">
        <v>90</v>
      </c>
      <c r="AJ114" s="80">
        <v>0</v>
      </c>
      <c r="AK114" s="80">
        <v>49780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11300</v>
      </c>
      <c r="BB114" s="69">
        <v>0</v>
      </c>
      <c r="BC114" s="69">
        <v>0</v>
      </c>
      <c r="BD114" s="80">
        <v>0</v>
      </c>
      <c r="BE114" s="80">
        <v>58960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120</v>
      </c>
      <c r="BX114" s="80">
        <v>0</v>
      </c>
      <c r="BY114" s="80">
        <v>0</v>
      </c>
      <c r="BZ114" s="69">
        <v>0</v>
      </c>
      <c r="CA114" s="69">
        <v>300</v>
      </c>
      <c r="CB114" s="80">
        <v>0</v>
      </c>
      <c r="CC114" s="80">
        <v>126040</v>
      </c>
      <c r="CD114" s="69">
        <v>0</v>
      </c>
      <c r="CE114" s="69" t="s">
        <v>643</v>
      </c>
      <c r="CF114" s="69" t="s">
        <v>644</v>
      </c>
      <c r="CG114" s="69" t="s">
        <v>570</v>
      </c>
      <c r="CH114" s="69" t="s">
        <v>570</v>
      </c>
      <c r="CI114" s="69" t="s">
        <v>570</v>
      </c>
      <c r="CJ114" s="68" t="s">
        <v>570</v>
      </c>
      <c r="CK114" s="68">
        <v>45210</v>
      </c>
      <c r="CL114" s="185" t="s">
        <v>828</v>
      </c>
      <c r="CM114" s="67" t="s">
        <v>824</v>
      </c>
      <c r="CN114" s="67" t="s">
        <v>168</v>
      </c>
      <c r="CO114" s="68">
        <v>45085</v>
      </c>
      <c r="CP114" s="185" t="s">
        <v>821</v>
      </c>
      <c r="CQ114" s="67" t="s">
        <v>827</v>
      </c>
      <c r="CR114" s="67" t="s">
        <v>848</v>
      </c>
      <c r="CS114" s="69">
        <v>3552350.22</v>
      </c>
      <c r="CT114" s="69"/>
      <c r="CU114" s="69"/>
      <c r="CV114" s="69">
        <v>0</v>
      </c>
      <c r="CW114" s="69">
        <v>50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5"/>
        <v>CO</v>
      </c>
    </row>
    <row r="115" spans="1:111">
      <c r="A115" t="str">
        <f t="shared" si="4"/>
        <v>03CO</v>
      </c>
      <c r="B115" s="67" t="s">
        <v>2</v>
      </c>
      <c r="C115" s="67" t="s">
        <v>708</v>
      </c>
      <c r="D115" s="67" t="s">
        <v>854</v>
      </c>
      <c r="E115" s="68">
        <v>44496</v>
      </c>
      <c r="F115" s="185" t="s">
        <v>828</v>
      </c>
      <c r="G115" s="67" t="s">
        <v>829</v>
      </c>
      <c r="H115" s="69">
        <v>1</v>
      </c>
      <c r="I115" s="69">
        <v>1</v>
      </c>
      <c r="J115" s="69">
        <v>60</v>
      </c>
      <c r="K115" s="69">
        <v>71</v>
      </c>
      <c r="L115" s="69">
        <v>71</v>
      </c>
      <c r="M115" s="69">
        <v>0</v>
      </c>
      <c r="N115" s="69">
        <v>0</v>
      </c>
      <c r="O115" s="69">
        <v>0</v>
      </c>
      <c r="P115" s="69">
        <v>11</v>
      </c>
      <c r="Q115" s="80">
        <v>0</v>
      </c>
      <c r="R115" s="80">
        <v>564819</v>
      </c>
      <c r="S115" s="80">
        <v>36905</v>
      </c>
      <c r="T115" s="80">
        <v>527914</v>
      </c>
      <c r="U115" s="80">
        <v>564819</v>
      </c>
      <c r="V115" s="80">
        <v>524793</v>
      </c>
      <c r="W115" s="80">
        <v>0</v>
      </c>
      <c r="X115" s="80">
        <v>0</v>
      </c>
      <c r="Y115" s="80">
        <v>0</v>
      </c>
      <c r="Z115" s="80">
        <v>524793</v>
      </c>
      <c r="AA115" s="80">
        <v>524793</v>
      </c>
      <c r="AB115" s="80">
        <v>0</v>
      </c>
      <c r="AC115" s="69">
        <v>0</v>
      </c>
      <c r="AD115" s="69">
        <v>11</v>
      </c>
      <c r="AE115" s="69">
        <v>0</v>
      </c>
      <c r="AF115" s="80">
        <v>0</v>
      </c>
      <c r="AG115" s="80">
        <v>0</v>
      </c>
      <c r="AH115" s="69">
        <v>0</v>
      </c>
      <c r="AI115" s="69">
        <v>0</v>
      </c>
      <c r="AJ115" s="80">
        <v>0</v>
      </c>
      <c r="AK115" s="80">
        <v>0</v>
      </c>
      <c r="AL115" s="69">
        <v>0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0</v>
      </c>
      <c r="BB115" s="69">
        <v>0</v>
      </c>
      <c r="BC115" s="69">
        <v>0</v>
      </c>
      <c r="BD115" s="80">
        <v>0</v>
      </c>
      <c r="BE115" s="80">
        <v>0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0</v>
      </c>
      <c r="CB115" s="80">
        <v>0</v>
      </c>
      <c r="CC115" s="80">
        <v>0</v>
      </c>
      <c r="CD115" s="69">
        <v>0</v>
      </c>
      <c r="CE115" s="69" t="s">
        <v>696</v>
      </c>
      <c r="CF115" s="69" t="s">
        <v>697</v>
      </c>
      <c r="CG115" s="69" t="s">
        <v>570</v>
      </c>
      <c r="CH115" s="69" t="s">
        <v>570</v>
      </c>
      <c r="CI115" s="69" t="s">
        <v>570</v>
      </c>
      <c r="CJ115" s="68" t="s">
        <v>570</v>
      </c>
      <c r="CK115" s="68">
        <v>45301</v>
      </c>
      <c r="CL115" s="185" t="s">
        <v>823</v>
      </c>
      <c r="CM115" s="67" t="s">
        <v>824</v>
      </c>
      <c r="CN115" s="67" t="s">
        <v>168</v>
      </c>
      <c r="CO115" s="68">
        <v>44694</v>
      </c>
      <c r="CP115" s="185" t="s">
        <v>821</v>
      </c>
      <c r="CQ115" s="67" t="s">
        <v>829</v>
      </c>
      <c r="CR115" s="67" t="s">
        <v>855</v>
      </c>
      <c r="CS115" s="69">
        <v>932089.13</v>
      </c>
      <c r="CT115" s="69"/>
      <c r="CU115" s="69"/>
      <c r="CV115" s="69">
        <v>0</v>
      </c>
      <c r="CW115" s="69">
        <v>0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5"/>
        <v>CO</v>
      </c>
    </row>
    <row r="116" spans="1:111">
      <c r="A116" t="str">
        <f t="shared" si="4"/>
        <v>03CO</v>
      </c>
      <c r="B116" s="67" t="s">
        <v>2</v>
      </c>
      <c r="C116" s="67" t="s">
        <v>510</v>
      </c>
      <c r="D116" s="67" t="s">
        <v>511</v>
      </c>
      <c r="E116" s="68">
        <v>44650</v>
      </c>
      <c r="F116" s="185" t="s">
        <v>823</v>
      </c>
      <c r="G116" s="67" t="s">
        <v>829</v>
      </c>
      <c r="H116" s="69">
        <v>1</v>
      </c>
      <c r="I116" s="69">
        <v>0</v>
      </c>
      <c r="J116" s="69">
        <v>150</v>
      </c>
      <c r="K116" s="69">
        <v>258</v>
      </c>
      <c r="L116" s="69">
        <v>258</v>
      </c>
      <c r="M116" s="69">
        <v>0</v>
      </c>
      <c r="N116" s="69">
        <v>0</v>
      </c>
      <c r="O116" s="69">
        <v>0</v>
      </c>
      <c r="P116" s="69">
        <v>108</v>
      </c>
      <c r="Q116" s="80">
        <v>0</v>
      </c>
      <c r="R116" s="80">
        <v>2718412</v>
      </c>
      <c r="S116" s="80">
        <v>50000</v>
      </c>
      <c r="T116" s="80">
        <v>2668412</v>
      </c>
      <c r="U116" s="80">
        <v>2718412</v>
      </c>
      <c r="V116" s="80">
        <v>2266906</v>
      </c>
      <c r="W116" s="80">
        <v>0</v>
      </c>
      <c r="X116" s="80">
        <v>0</v>
      </c>
      <c r="Y116" s="80">
        <v>0</v>
      </c>
      <c r="Z116" s="80">
        <v>2266906</v>
      </c>
      <c r="AA116" s="80">
        <v>2266906</v>
      </c>
      <c r="AB116" s="80">
        <v>0</v>
      </c>
      <c r="AC116" s="69">
        <v>0</v>
      </c>
      <c r="AD116" s="69">
        <v>68</v>
      </c>
      <c r="AE116" s="69">
        <v>0</v>
      </c>
      <c r="AF116" s="80">
        <v>0</v>
      </c>
      <c r="AG116" s="80">
        <v>0</v>
      </c>
      <c r="AH116" s="69">
        <v>0</v>
      </c>
      <c r="AI116" s="69">
        <v>0</v>
      </c>
      <c r="AJ116" s="80">
        <v>0</v>
      </c>
      <c r="AK116" s="80">
        <v>0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6123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85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85</v>
      </c>
      <c r="CB116" s="80">
        <v>0</v>
      </c>
      <c r="CC116" s="80">
        <v>6123</v>
      </c>
      <c r="CD116" s="69">
        <v>0</v>
      </c>
      <c r="CE116" s="69" t="s">
        <v>698</v>
      </c>
      <c r="CF116" s="69" t="s">
        <v>699</v>
      </c>
      <c r="CG116" s="69" t="s">
        <v>570</v>
      </c>
      <c r="CH116" s="69" t="s">
        <v>570</v>
      </c>
      <c r="CI116" s="69" t="s">
        <v>570</v>
      </c>
      <c r="CJ116" s="68" t="s">
        <v>570</v>
      </c>
      <c r="CK116" s="68">
        <v>45313</v>
      </c>
      <c r="CL116" s="185" t="s">
        <v>823</v>
      </c>
      <c r="CM116" s="67" t="s">
        <v>824</v>
      </c>
      <c r="CN116" s="67" t="s">
        <v>168</v>
      </c>
      <c r="CO116" s="68">
        <v>45229</v>
      </c>
      <c r="CP116" s="185" t="s">
        <v>828</v>
      </c>
      <c r="CQ116" s="67" t="s">
        <v>824</v>
      </c>
      <c r="CR116" s="67" t="s">
        <v>843</v>
      </c>
      <c r="CS116" s="69">
        <v>2758180.6</v>
      </c>
      <c r="CT116" s="69"/>
      <c r="CU116" s="69"/>
      <c r="CV116" s="69">
        <v>0</v>
      </c>
      <c r="CW116" s="69">
        <v>11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5"/>
        <v>CO</v>
      </c>
    </row>
    <row r="117" spans="1:111">
      <c r="A117" t="str">
        <f t="shared" si="4"/>
        <v>03DO</v>
      </c>
      <c r="B117" s="67" t="s">
        <v>2</v>
      </c>
      <c r="C117" s="67" t="s">
        <v>272</v>
      </c>
      <c r="D117" s="67" t="s">
        <v>273</v>
      </c>
      <c r="E117" s="68">
        <v>44329</v>
      </c>
      <c r="F117" s="185" t="s">
        <v>821</v>
      </c>
      <c r="G117" s="67" t="s">
        <v>822</v>
      </c>
      <c r="H117" s="69">
        <v>2</v>
      </c>
      <c r="I117" s="69">
        <v>1</v>
      </c>
      <c r="J117" s="69">
        <v>395</v>
      </c>
      <c r="K117" s="69">
        <v>597</v>
      </c>
      <c r="L117" s="69">
        <v>597</v>
      </c>
      <c r="M117" s="69">
        <v>0</v>
      </c>
      <c r="N117" s="69">
        <v>0</v>
      </c>
      <c r="O117" s="69">
        <v>0</v>
      </c>
      <c r="P117" s="69">
        <v>202</v>
      </c>
      <c r="Q117" s="80">
        <v>0</v>
      </c>
      <c r="R117" s="80">
        <v>8497804</v>
      </c>
      <c r="S117" s="80">
        <v>70195</v>
      </c>
      <c r="T117" s="80">
        <v>8427609</v>
      </c>
      <c r="U117" s="80">
        <v>8518932</v>
      </c>
      <c r="V117" s="80">
        <v>8878921</v>
      </c>
      <c r="W117" s="80">
        <v>0</v>
      </c>
      <c r="X117" s="80">
        <v>0</v>
      </c>
      <c r="Y117" s="80">
        <v>0</v>
      </c>
      <c r="Z117" s="80">
        <v>8878921</v>
      </c>
      <c r="AA117" s="80">
        <v>8997063</v>
      </c>
      <c r="AB117" s="80">
        <v>136935</v>
      </c>
      <c r="AC117" s="69">
        <v>21128</v>
      </c>
      <c r="AD117" s="69">
        <v>102</v>
      </c>
      <c r="AE117" s="69">
        <v>0</v>
      </c>
      <c r="AF117" s="80">
        <v>0</v>
      </c>
      <c r="AG117" s="80">
        <v>12464</v>
      </c>
      <c r="AH117" s="69">
        <v>0</v>
      </c>
      <c r="AI117" s="69">
        <v>30</v>
      </c>
      <c r="AJ117" s="80">
        <v>0</v>
      </c>
      <c r="AK117" s="80">
        <v>28861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0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45</v>
      </c>
      <c r="BL117" s="80">
        <v>0</v>
      </c>
      <c r="BM117" s="80">
        <v>0</v>
      </c>
      <c r="BN117" s="69">
        <v>0</v>
      </c>
      <c r="BO117" s="69">
        <v>0</v>
      </c>
      <c r="BP117" s="80">
        <v>0</v>
      </c>
      <c r="BQ117" s="80">
        <v>0</v>
      </c>
      <c r="BR117" s="69">
        <v>0</v>
      </c>
      <c r="BS117" s="69">
        <v>0</v>
      </c>
      <c r="BT117" s="80">
        <v>0</v>
      </c>
      <c r="BU117" s="80">
        <v>0</v>
      </c>
      <c r="BV117" s="69">
        <v>0</v>
      </c>
      <c r="BW117" s="69">
        <v>21</v>
      </c>
      <c r="BX117" s="80">
        <v>0</v>
      </c>
      <c r="BY117" s="80">
        <v>0</v>
      </c>
      <c r="BZ117" s="69">
        <v>0</v>
      </c>
      <c r="CA117" s="69">
        <v>96</v>
      </c>
      <c r="CB117" s="80">
        <v>0</v>
      </c>
      <c r="CC117" s="80">
        <v>41325</v>
      </c>
      <c r="CD117" s="69">
        <v>0</v>
      </c>
      <c r="CE117" s="69" t="s">
        <v>646</v>
      </c>
      <c r="CF117" s="69" t="s">
        <v>647</v>
      </c>
      <c r="CG117" s="69" t="s">
        <v>570</v>
      </c>
      <c r="CH117" s="69" t="s">
        <v>570</v>
      </c>
      <c r="CI117" s="69" t="s">
        <v>570</v>
      </c>
      <c r="CJ117" s="68" t="s">
        <v>570</v>
      </c>
      <c r="CK117" s="68">
        <v>45188</v>
      </c>
      <c r="CL117" s="185" t="s">
        <v>825</v>
      </c>
      <c r="CM117" s="67" t="s">
        <v>824</v>
      </c>
      <c r="CN117" s="67" t="s">
        <v>168</v>
      </c>
      <c r="CO117" s="68">
        <v>45015</v>
      </c>
      <c r="CP117" s="185" t="s">
        <v>823</v>
      </c>
      <c r="CQ117" s="67" t="s">
        <v>827</v>
      </c>
      <c r="CR117" s="67" t="s">
        <v>847</v>
      </c>
      <c r="CS117" s="69">
        <v>7939245.1399999997</v>
      </c>
      <c r="CT117" s="69"/>
      <c r="CU117" s="69"/>
      <c r="CV117" s="69">
        <v>0</v>
      </c>
      <c r="CW117" s="69">
        <v>49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5"/>
        <v>DO</v>
      </c>
    </row>
    <row r="118" spans="1:111">
      <c r="A118" t="str">
        <f t="shared" si="4"/>
        <v>03DO</v>
      </c>
      <c r="B118" s="67" t="s">
        <v>2</v>
      </c>
      <c r="C118" s="67" t="s">
        <v>648</v>
      </c>
      <c r="D118" s="67" t="s">
        <v>856</v>
      </c>
      <c r="E118" s="68">
        <v>44938</v>
      </c>
      <c r="F118" s="185" t="s">
        <v>823</v>
      </c>
      <c r="G118" s="67" t="s">
        <v>827</v>
      </c>
      <c r="H118" s="69">
        <v>1</v>
      </c>
      <c r="I118" s="69">
        <v>0</v>
      </c>
      <c r="J118" s="69">
        <v>65</v>
      </c>
      <c r="K118" s="69">
        <v>65</v>
      </c>
      <c r="L118" s="69">
        <v>45</v>
      </c>
      <c r="M118" s="69">
        <v>20</v>
      </c>
      <c r="N118" s="69">
        <v>0</v>
      </c>
      <c r="O118" s="69">
        <v>0</v>
      </c>
      <c r="P118" s="69">
        <v>0</v>
      </c>
      <c r="Q118" s="80">
        <v>0</v>
      </c>
      <c r="R118" s="80">
        <v>278090</v>
      </c>
      <c r="S118" s="80">
        <v>21110</v>
      </c>
      <c r="T118" s="80">
        <v>256980</v>
      </c>
      <c r="U118" s="80">
        <v>278090</v>
      </c>
      <c r="V118" s="80">
        <v>249120</v>
      </c>
      <c r="W118" s="80">
        <v>0</v>
      </c>
      <c r="X118" s="80">
        <v>0</v>
      </c>
      <c r="Y118" s="80">
        <v>0</v>
      </c>
      <c r="Z118" s="80">
        <v>249120</v>
      </c>
      <c r="AA118" s="80">
        <v>249120</v>
      </c>
      <c r="AB118" s="80">
        <v>0</v>
      </c>
      <c r="AC118" s="69">
        <v>0</v>
      </c>
      <c r="AD118" s="69">
        <v>0</v>
      </c>
      <c r="AE118" s="69">
        <v>0</v>
      </c>
      <c r="AF118" s="80">
        <v>0</v>
      </c>
      <c r="AG118" s="80">
        <v>0</v>
      </c>
      <c r="AH118" s="69">
        <v>0</v>
      </c>
      <c r="AI118" s="69">
        <v>0</v>
      </c>
      <c r="AJ118" s="80">
        <v>0</v>
      </c>
      <c r="AK118" s="80">
        <v>0</v>
      </c>
      <c r="AL118" s="69">
        <v>0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0</v>
      </c>
      <c r="BB118" s="69">
        <v>0</v>
      </c>
      <c r="BC118" s="69">
        <v>0</v>
      </c>
      <c r="BD118" s="80">
        <v>0</v>
      </c>
      <c r="BE118" s="80">
        <v>0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0</v>
      </c>
      <c r="CB118" s="80">
        <v>0</v>
      </c>
      <c r="CC118" s="80">
        <v>0</v>
      </c>
      <c r="CD118" s="69">
        <v>0</v>
      </c>
      <c r="CE118" s="69" t="s">
        <v>649</v>
      </c>
      <c r="CF118" s="69" t="s">
        <v>650</v>
      </c>
      <c r="CG118" s="69" t="s">
        <v>570</v>
      </c>
      <c r="CH118" s="69" t="s">
        <v>570</v>
      </c>
      <c r="CI118" s="69" t="s">
        <v>570</v>
      </c>
      <c r="CJ118" s="68" t="s">
        <v>570</v>
      </c>
      <c r="CK118" s="68">
        <v>45155</v>
      </c>
      <c r="CL118" s="185" t="s">
        <v>825</v>
      </c>
      <c r="CM118" s="67" t="s">
        <v>824</v>
      </c>
      <c r="CN118" s="67" t="s">
        <v>168</v>
      </c>
      <c r="CO118" s="68">
        <v>45064</v>
      </c>
      <c r="CP118" s="185" t="s">
        <v>821</v>
      </c>
      <c r="CQ118" s="67" t="s">
        <v>827</v>
      </c>
      <c r="CR118" s="67" t="s">
        <v>848</v>
      </c>
      <c r="CS118" s="69">
        <v>454253.61</v>
      </c>
      <c r="CT118" s="69"/>
      <c r="CU118" s="69"/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5"/>
        <v>DO</v>
      </c>
    </row>
    <row r="119" spans="1:111">
      <c r="A119" t="str">
        <f t="shared" si="4"/>
        <v>03DO</v>
      </c>
      <c r="B119" s="67" t="s">
        <v>2</v>
      </c>
      <c r="C119" s="67" t="s">
        <v>651</v>
      </c>
      <c r="D119" s="67" t="s">
        <v>857</v>
      </c>
      <c r="E119" s="68">
        <v>44574</v>
      </c>
      <c r="F119" s="185" t="s">
        <v>823</v>
      </c>
      <c r="G119" s="67" t="s">
        <v>829</v>
      </c>
      <c r="H119" s="69">
        <v>1</v>
      </c>
      <c r="I119" s="69">
        <v>0</v>
      </c>
      <c r="J119" s="69">
        <v>45</v>
      </c>
      <c r="K119" s="69">
        <v>55</v>
      </c>
      <c r="L119" s="69">
        <v>52</v>
      </c>
      <c r="M119" s="69">
        <v>3</v>
      </c>
      <c r="N119" s="69">
        <v>0</v>
      </c>
      <c r="O119" s="69">
        <v>0</v>
      </c>
      <c r="P119" s="69">
        <v>10</v>
      </c>
      <c r="Q119" s="80">
        <v>0</v>
      </c>
      <c r="R119" s="80">
        <v>109495</v>
      </c>
      <c r="S119" s="80">
        <v>5918</v>
      </c>
      <c r="T119" s="80">
        <v>103577</v>
      </c>
      <c r="U119" s="80">
        <v>109495</v>
      </c>
      <c r="V119" s="80">
        <v>105102</v>
      </c>
      <c r="W119" s="80">
        <v>0</v>
      </c>
      <c r="X119" s="80">
        <v>0</v>
      </c>
      <c r="Y119" s="80">
        <v>0</v>
      </c>
      <c r="Z119" s="80">
        <v>105102</v>
      </c>
      <c r="AA119" s="80">
        <v>105102</v>
      </c>
      <c r="AB119" s="80">
        <v>0</v>
      </c>
      <c r="AC119" s="69">
        <v>0</v>
      </c>
      <c r="AD119" s="69">
        <v>6</v>
      </c>
      <c r="AE119" s="69">
        <v>0</v>
      </c>
      <c r="AF119" s="80">
        <v>0</v>
      </c>
      <c r="AG119" s="80">
        <v>0</v>
      </c>
      <c r="AH119" s="69">
        <v>0</v>
      </c>
      <c r="AI119" s="69">
        <v>0</v>
      </c>
      <c r="AJ119" s="80">
        <v>0</v>
      </c>
      <c r="AK119" s="80">
        <v>0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0</v>
      </c>
      <c r="BB119" s="69">
        <v>0</v>
      </c>
      <c r="BC119" s="69">
        <v>0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0</v>
      </c>
      <c r="CB119" s="80">
        <v>0</v>
      </c>
      <c r="CC119" s="80">
        <v>0</v>
      </c>
      <c r="CD119" s="69">
        <v>0</v>
      </c>
      <c r="CE119" s="69" t="s">
        <v>652</v>
      </c>
      <c r="CF119" s="69" t="s">
        <v>653</v>
      </c>
      <c r="CG119" s="69" t="s">
        <v>570</v>
      </c>
      <c r="CH119" s="69" t="s">
        <v>570</v>
      </c>
      <c r="CI119" s="69" t="s">
        <v>570</v>
      </c>
      <c r="CJ119" s="68" t="s">
        <v>570</v>
      </c>
      <c r="CK119" s="68">
        <v>45274</v>
      </c>
      <c r="CL119" s="185" t="s">
        <v>828</v>
      </c>
      <c r="CM119" s="67" t="s">
        <v>824</v>
      </c>
      <c r="CN119" s="67" t="s">
        <v>168</v>
      </c>
      <c r="CO119" s="68">
        <v>44721</v>
      </c>
      <c r="CP119" s="185" t="s">
        <v>821</v>
      </c>
      <c r="CQ119" s="67" t="s">
        <v>829</v>
      </c>
      <c r="CR119" s="67" t="s">
        <v>843</v>
      </c>
      <c r="CS119" s="69">
        <v>135676.68</v>
      </c>
      <c r="CT119" s="69"/>
      <c r="CU119" s="69"/>
      <c r="CV119" s="69">
        <v>0</v>
      </c>
      <c r="CW119" s="69">
        <v>4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5"/>
        <v>DO</v>
      </c>
    </row>
    <row r="120" spans="1:111">
      <c r="A120" t="str">
        <f t="shared" si="4"/>
        <v>03DO</v>
      </c>
      <c r="B120" s="67" t="s">
        <v>2</v>
      </c>
      <c r="C120" s="67" t="s">
        <v>274</v>
      </c>
      <c r="D120" s="67" t="s">
        <v>275</v>
      </c>
      <c r="E120" s="68">
        <v>44510</v>
      </c>
      <c r="F120" s="185" t="s">
        <v>828</v>
      </c>
      <c r="G120" s="67" t="s">
        <v>829</v>
      </c>
      <c r="H120" s="69">
        <v>2</v>
      </c>
      <c r="I120" s="69">
        <v>3</v>
      </c>
      <c r="J120" s="69">
        <v>285</v>
      </c>
      <c r="K120" s="69">
        <v>527</v>
      </c>
      <c r="L120" s="69">
        <v>526</v>
      </c>
      <c r="M120" s="69">
        <v>1</v>
      </c>
      <c r="N120" s="69">
        <v>0</v>
      </c>
      <c r="O120" s="69">
        <v>0</v>
      </c>
      <c r="P120" s="69">
        <v>242</v>
      </c>
      <c r="Q120" s="80">
        <v>0</v>
      </c>
      <c r="R120" s="80">
        <v>6190992</v>
      </c>
      <c r="S120" s="80">
        <v>53456</v>
      </c>
      <c r="T120" s="80">
        <v>6137537</v>
      </c>
      <c r="U120" s="80">
        <v>6194018</v>
      </c>
      <c r="V120" s="80">
        <v>6101074</v>
      </c>
      <c r="W120" s="80">
        <v>-18750</v>
      </c>
      <c r="X120" s="80">
        <v>0</v>
      </c>
      <c r="Y120" s="80">
        <v>-18750</v>
      </c>
      <c r="Z120" s="80">
        <v>6082324</v>
      </c>
      <c r="AA120" s="80">
        <v>6229251</v>
      </c>
      <c r="AB120" s="80">
        <v>146927</v>
      </c>
      <c r="AC120" s="69">
        <v>3025</v>
      </c>
      <c r="AD120" s="69">
        <v>162</v>
      </c>
      <c r="AE120" s="69">
        <v>0</v>
      </c>
      <c r="AF120" s="80">
        <v>0</v>
      </c>
      <c r="AG120" s="80">
        <v>0</v>
      </c>
      <c r="AH120" s="69">
        <v>0</v>
      </c>
      <c r="AI120" s="69">
        <v>9</v>
      </c>
      <c r="AJ120" s="80">
        <v>0</v>
      </c>
      <c r="AK120" s="80">
        <v>0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3025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78</v>
      </c>
      <c r="BL120" s="80">
        <v>0</v>
      </c>
      <c r="BM120" s="80">
        <v>0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87</v>
      </c>
      <c r="CB120" s="80">
        <v>0</v>
      </c>
      <c r="CC120" s="80">
        <v>3025</v>
      </c>
      <c r="CD120" s="69">
        <v>0</v>
      </c>
      <c r="CE120" s="69" t="s">
        <v>602</v>
      </c>
      <c r="CF120" s="69" t="s">
        <v>603</v>
      </c>
      <c r="CG120" s="69" t="s">
        <v>570</v>
      </c>
      <c r="CH120" s="69" t="s">
        <v>570</v>
      </c>
      <c r="CI120" s="69" t="s">
        <v>570</v>
      </c>
      <c r="CJ120" s="68" t="s">
        <v>570</v>
      </c>
      <c r="CK120" s="68">
        <v>45210</v>
      </c>
      <c r="CL120" s="185" t="s">
        <v>828</v>
      </c>
      <c r="CM120" s="67" t="s">
        <v>824</v>
      </c>
      <c r="CN120" s="67" t="s">
        <v>168</v>
      </c>
      <c r="CO120" s="68">
        <v>45140</v>
      </c>
      <c r="CP120" s="185" t="s">
        <v>825</v>
      </c>
      <c r="CQ120" s="67" t="s">
        <v>824</v>
      </c>
      <c r="CR120" s="67" t="s">
        <v>843</v>
      </c>
      <c r="CS120" s="69">
        <v>5430315.21</v>
      </c>
      <c r="CT120" s="69"/>
      <c r="CU120" s="69"/>
      <c r="CV120" s="69">
        <v>0</v>
      </c>
      <c r="CW120" s="69">
        <v>71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5"/>
        <v>DO</v>
      </c>
    </row>
    <row r="121" spans="1:111">
      <c r="A121" t="str">
        <f t="shared" si="4"/>
        <v>03DO</v>
      </c>
      <c r="B121" s="67" t="s">
        <v>2</v>
      </c>
      <c r="C121" s="67" t="s">
        <v>276</v>
      </c>
      <c r="D121" s="67" t="s">
        <v>277</v>
      </c>
      <c r="E121" s="68">
        <v>44602</v>
      </c>
      <c r="F121" s="185" t="s">
        <v>823</v>
      </c>
      <c r="G121" s="67" t="s">
        <v>829</v>
      </c>
      <c r="H121" s="69">
        <v>2</v>
      </c>
      <c r="I121" s="69">
        <v>1</v>
      </c>
      <c r="J121" s="69">
        <v>175</v>
      </c>
      <c r="K121" s="69">
        <v>266</v>
      </c>
      <c r="L121" s="69">
        <v>264</v>
      </c>
      <c r="M121" s="69">
        <v>2</v>
      </c>
      <c r="N121" s="69">
        <v>0</v>
      </c>
      <c r="O121" s="69">
        <v>0</v>
      </c>
      <c r="P121" s="69">
        <v>91</v>
      </c>
      <c r="Q121" s="80">
        <v>0</v>
      </c>
      <c r="R121" s="80">
        <v>3254371</v>
      </c>
      <c r="S121" s="80">
        <v>50000</v>
      </c>
      <c r="T121" s="80">
        <v>3204371</v>
      </c>
      <c r="U121" s="80">
        <v>3263484</v>
      </c>
      <c r="V121" s="80">
        <v>3285954</v>
      </c>
      <c r="W121" s="80">
        <v>0</v>
      </c>
      <c r="X121" s="80">
        <v>0</v>
      </c>
      <c r="Y121" s="80">
        <v>0</v>
      </c>
      <c r="Z121" s="80">
        <v>3285954</v>
      </c>
      <c r="AA121" s="80">
        <v>3378196</v>
      </c>
      <c r="AB121" s="80">
        <v>92242</v>
      </c>
      <c r="AC121" s="69">
        <v>9113</v>
      </c>
      <c r="AD121" s="69">
        <v>66</v>
      </c>
      <c r="AE121" s="69">
        <v>0</v>
      </c>
      <c r="AF121" s="80">
        <v>0</v>
      </c>
      <c r="AG121" s="80">
        <v>0</v>
      </c>
      <c r="AH121" s="69">
        <v>0</v>
      </c>
      <c r="AI121" s="69">
        <v>0</v>
      </c>
      <c r="AJ121" s="80">
        <v>0</v>
      </c>
      <c r="AK121" s="80">
        <v>12130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0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12130</v>
      </c>
      <c r="CD121" s="69">
        <v>0</v>
      </c>
      <c r="CE121" s="69" t="s">
        <v>626</v>
      </c>
      <c r="CF121" s="69" t="s">
        <v>627</v>
      </c>
      <c r="CG121" s="69" t="s">
        <v>570</v>
      </c>
      <c r="CH121" s="69" t="s">
        <v>570</v>
      </c>
      <c r="CI121" s="69" t="s">
        <v>570</v>
      </c>
      <c r="CJ121" s="68" t="s">
        <v>570</v>
      </c>
      <c r="CK121" s="68">
        <v>45132</v>
      </c>
      <c r="CL121" s="185" t="s">
        <v>825</v>
      </c>
      <c r="CM121" s="67" t="s">
        <v>824</v>
      </c>
      <c r="CN121" s="67" t="s">
        <v>168</v>
      </c>
      <c r="CO121" s="68">
        <v>44975</v>
      </c>
      <c r="CP121" s="185" t="s">
        <v>823</v>
      </c>
      <c r="CQ121" s="67" t="s">
        <v>827</v>
      </c>
      <c r="CR121" s="67" t="s">
        <v>843</v>
      </c>
      <c r="CS121" s="69">
        <v>3044605.63</v>
      </c>
      <c r="CT121" s="69"/>
      <c r="CU121" s="69"/>
      <c r="CV121" s="69">
        <v>0</v>
      </c>
      <c r="CW121" s="69">
        <v>25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5"/>
        <v>DO</v>
      </c>
    </row>
    <row r="122" spans="1:111">
      <c r="A122" t="str">
        <f t="shared" si="4"/>
        <v>03DO</v>
      </c>
      <c r="B122" s="67" t="s">
        <v>2</v>
      </c>
      <c r="C122" s="67" t="s">
        <v>654</v>
      </c>
      <c r="D122" s="67" t="s">
        <v>858</v>
      </c>
      <c r="E122" s="68">
        <v>44994</v>
      </c>
      <c r="F122" s="185" t="s">
        <v>823</v>
      </c>
      <c r="G122" s="67" t="s">
        <v>827</v>
      </c>
      <c r="H122" s="69">
        <v>1</v>
      </c>
      <c r="I122" s="69">
        <v>0</v>
      </c>
      <c r="J122" s="69">
        <v>45</v>
      </c>
      <c r="K122" s="69">
        <v>58</v>
      </c>
      <c r="L122" s="69">
        <v>58</v>
      </c>
      <c r="M122" s="69">
        <v>0</v>
      </c>
      <c r="N122" s="69">
        <v>0</v>
      </c>
      <c r="O122" s="69">
        <v>0</v>
      </c>
      <c r="P122" s="69">
        <v>13</v>
      </c>
      <c r="Q122" s="80">
        <v>0</v>
      </c>
      <c r="R122" s="80">
        <v>148273</v>
      </c>
      <c r="S122" s="80">
        <v>10291</v>
      </c>
      <c r="T122" s="80">
        <v>137982</v>
      </c>
      <c r="U122" s="80">
        <v>148273</v>
      </c>
      <c r="V122" s="80">
        <v>131932</v>
      </c>
      <c r="W122" s="80">
        <v>0</v>
      </c>
      <c r="X122" s="80">
        <v>0</v>
      </c>
      <c r="Y122" s="80">
        <v>0</v>
      </c>
      <c r="Z122" s="80">
        <v>131932</v>
      </c>
      <c r="AA122" s="80">
        <v>131932</v>
      </c>
      <c r="AB122" s="80">
        <v>0</v>
      </c>
      <c r="AC122" s="69">
        <v>0</v>
      </c>
      <c r="AD122" s="69">
        <v>9</v>
      </c>
      <c r="AE122" s="69">
        <v>0</v>
      </c>
      <c r="AF122" s="80">
        <v>0</v>
      </c>
      <c r="AG122" s="80">
        <v>0</v>
      </c>
      <c r="AH122" s="69">
        <v>0</v>
      </c>
      <c r="AI122" s="69">
        <v>0</v>
      </c>
      <c r="AJ122" s="80">
        <v>0</v>
      </c>
      <c r="AK122" s="80">
        <v>0</v>
      </c>
      <c r="AL122" s="69">
        <v>0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0</v>
      </c>
      <c r="AZ122" s="80">
        <v>0</v>
      </c>
      <c r="BA122" s="80">
        <v>0</v>
      </c>
      <c r="BB122" s="69">
        <v>0</v>
      </c>
      <c r="BC122" s="69">
        <v>0</v>
      </c>
      <c r="BD122" s="80">
        <v>0</v>
      </c>
      <c r="BE122" s="80">
        <v>0</v>
      </c>
      <c r="BF122" s="69">
        <v>0</v>
      </c>
      <c r="BG122" s="69">
        <v>0</v>
      </c>
      <c r="BH122" s="80">
        <v>0</v>
      </c>
      <c r="BI122" s="80">
        <v>0</v>
      </c>
      <c r="BJ122" s="69">
        <v>0</v>
      </c>
      <c r="BK122" s="69">
        <v>0</v>
      </c>
      <c r="BL122" s="80">
        <v>0</v>
      </c>
      <c r="BM122" s="80">
        <v>0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0</v>
      </c>
      <c r="BV122" s="69">
        <v>0</v>
      </c>
      <c r="BW122" s="69">
        <v>0</v>
      </c>
      <c r="BX122" s="80">
        <v>0</v>
      </c>
      <c r="BY122" s="80">
        <v>0</v>
      </c>
      <c r="BZ122" s="69">
        <v>0</v>
      </c>
      <c r="CA122" s="69">
        <v>0</v>
      </c>
      <c r="CB122" s="80">
        <v>0</v>
      </c>
      <c r="CC122" s="80">
        <v>0</v>
      </c>
      <c r="CD122" s="69">
        <v>0</v>
      </c>
      <c r="CE122" s="69" t="s">
        <v>655</v>
      </c>
      <c r="CF122" s="69" t="s">
        <v>656</v>
      </c>
      <c r="CG122" s="69" t="s">
        <v>570</v>
      </c>
      <c r="CH122" s="69" t="s">
        <v>570</v>
      </c>
      <c r="CI122" s="69" t="s">
        <v>570</v>
      </c>
      <c r="CJ122" s="68" t="s">
        <v>570</v>
      </c>
      <c r="CK122" s="68">
        <v>45355</v>
      </c>
      <c r="CL122" s="185" t="s">
        <v>823</v>
      </c>
      <c r="CM122" s="67" t="s">
        <v>824</v>
      </c>
      <c r="CN122" s="67" t="s">
        <v>168</v>
      </c>
      <c r="CO122" s="68">
        <v>45187</v>
      </c>
      <c r="CP122" s="185" t="s">
        <v>825</v>
      </c>
      <c r="CQ122" s="67" t="s">
        <v>824</v>
      </c>
      <c r="CR122" s="67" t="s">
        <v>845</v>
      </c>
      <c r="CS122" s="69">
        <v>216110.85</v>
      </c>
      <c r="CT122" s="69"/>
      <c r="CU122" s="69"/>
      <c r="CV122" s="69">
        <v>0</v>
      </c>
      <c r="CW122" s="69">
        <v>4</v>
      </c>
      <c r="CX122" s="69">
        <v>0</v>
      </c>
      <c r="CY122" s="69">
        <v>0</v>
      </c>
      <c r="CZ122" s="69">
        <v>0</v>
      </c>
      <c r="DA122" s="69">
        <v>0</v>
      </c>
      <c r="DG122" t="str">
        <f t="shared" si="5"/>
        <v>DO</v>
      </c>
    </row>
    <row r="123" spans="1:111">
      <c r="A123" t="str">
        <f t="shared" si="4"/>
        <v>03DO</v>
      </c>
      <c r="B123" s="67" t="s">
        <v>2</v>
      </c>
      <c r="C123" s="67" t="s">
        <v>657</v>
      </c>
      <c r="D123" s="67" t="s">
        <v>859</v>
      </c>
      <c r="E123" s="68">
        <v>44938</v>
      </c>
      <c r="F123" s="185" t="s">
        <v>823</v>
      </c>
      <c r="G123" s="67" t="s">
        <v>827</v>
      </c>
      <c r="H123" s="69">
        <v>1</v>
      </c>
      <c r="I123" s="69">
        <v>0</v>
      </c>
      <c r="J123" s="69">
        <v>75</v>
      </c>
      <c r="K123" s="69">
        <v>80</v>
      </c>
      <c r="L123" s="69">
        <v>53</v>
      </c>
      <c r="M123" s="69">
        <v>27</v>
      </c>
      <c r="N123" s="69">
        <v>0</v>
      </c>
      <c r="O123" s="69">
        <v>0</v>
      </c>
      <c r="P123" s="69">
        <v>5</v>
      </c>
      <c r="Q123" s="80">
        <v>0</v>
      </c>
      <c r="R123" s="80">
        <v>223976</v>
      </c>
      <c r="S123" s="80">
        <v>14236</v>
      </c>
      <c r="T123" s="80">
        <v>209740</v>
      </c>
      <c r="U123" s="80">
        <v>223976</v>
      </c>
      <c r="V123" s="80">
        <v>187027</v>
      </c>
      <c r="W123" s="80">
        <v>0</v>
      </c>
      <c r="X123" s="80">
        <v>0</v>
      </c>
      <c r="Y123" s="80">
        <v>0</v>
      </c>
      <c r="Z123" s="80">
        <v>187027</v>
      </c>
      <c r="AA123" s="80">
        <v>187027</v>
      </c>
      <c r="AB123" s="80">
        <v>0</v>
      </c>
      <c r="AC123" s="69">
        <v>0</v>
      </c>
      <c r="AD123" s="69">
        <v>1</v>
      </c>
      <c r="AE123" s="69">
        <v>0</v>
      </c>
      <c r="AF123" s="80">
        <v>0</v>
      </c>
      <c r="AG123" s="80">
        <v>0</v>
      </c>
      <c r="AH123" s="69">
        <v>0</v>
      </c>
      <c r="AI123" s="69">
        <v>0</v>
      </c>
      <c r="AJ123" s="80">
        <v>0</v>
      </c>
      <c r="AK123" s="80">
        <v>0</v>
      </c>
      <c r="AL123" s="69">
        <v>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0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0</v>
      </c>
      <c r="CB123" s="80">
        <v>0</v>
      </c>
      <c r="CC123" s="80">
        <v>0</v>
      </c>
      <c r="CD123" s="69">
        <v>0</v>
      </c>
      <c r="CE123" s="69" t="s">
        <v>658</v>
      </c>
      <c r="CF123" s="69" t="s">
        <v>659</v>
      </c>
      <c r="CG123" s="69" t="s">
        <v>570</v>
      </c>
      <c r="CH123" s="69" t="s">
        <v>570</v>
      </c>
      <c r="CI123" s="69" t="s">
        <v>570</v>
      </c>
      <c r="CJ123" s="68" t="s">
        <v>570</v>
      </c>
      <c r="CK123" s="68">
        <v>45218</v>
      </c>
      <c r="CL123" s="185" t="s">
        <v>828</v>
      </c>
      <c r="CM123" s="67" t="s">
        <v>824</v>
      </c>
      <c r="CN123" s="67" t="s">
        <v>168</v>
      </c>
      <c r="CO123" s="68">
        <v>45078</v>
      </c>
      <c r="CP123" s="185" t="s">
        <v>821</v>
      </c>
      <c r="CQ123" s="67" t="s">
        <v>827</v>
      </c>
      <c r="CR123" s="67" t="s">
        <v>843</v>
      </c>
      <c r="CS123" s="69">
        <v>298951.28000000003</v>
      </c>
      <c r="CT123" s="69"/>
      <c r="CU123" s="69"/>
      <c r="CV123" s="69">
        <v>0</v>
      </c>
      <c r="CW123" s="69">
        <v>4</v>
      </c>
      <c r="CX123" s="69">
        <v>0</v>
      </c>
      <c r="CY123" s="69">
        <v>0</v>
      </c>
      <c r="CZ123" s="69">
        <v>0</v>
      </c>
      <c r="DA123" s="69">
        <v>0</v>
      </c>
      <c r="DG123" t="str">
        <f t="shared" si="5"/>
        <v>DO</v>
      </c>
    </row>
    <row r="124" spans="1:111">
      <c r="A124" t="str">
        <f t="shared" si="4"/>
        <v>03DO</v>
      </c>
      <c r="B124" s="67" t="s">
        <v>2</v>
      </c>
      <c r="C124" s="67" t="s">
        <v>660</v>
      </c>
      <c r="D124" s="67" t="s">
        <v>860</v>
      </c>
      <c r="E124" s="68">
        <v>44791</v>
      </c>
      <c r="F124" s="185" t="s">
        <v>825</v>
      </c>
      <c r="G124" s="67" t="s">
        <v>827</v>
      </c>
      <c r="H124" s="69">
        <v>1</v>
      </c>
      <c r="I124" s="69">
        <v>0</v>
      </c>
      <c r="J124" s="69">
        <v>250</v>
      </c>
      <c r="K124" s="69">
        <v>324</v>
      </c>
      <c r="L124" s="69">
        <v>218</v>
      </c>
      <c r="M124" s="69">
        <v>106</v>
      </c>
      <c r="N124" s="69">
        <v>0</v>
      </c>
      <c r="O124" s="69">
        <v>0</v>
      </c>
      <c r="P124" s="69">
        <v>74</v>
      </c>
      <c r="Q124" s="80">
        <v>0</v>
      </c>
      <c r="R124" s="80">
        <v>3247610</v>
      </c>
      <c r="S124" s="80">
        <v>50000</v>
      </c>
      <c r="T124" s="80">
        <v>3197610</v>
      </c>
      <c r="U124" s="80">
        <v>3247610</v>
      </c>
      <c r="V124" s="80">
        <v>2860191</v>
      </c>
      <c r="W124" s="80">
        <v>0</v>
      </c>
      <c r="X124" s="80">
        <v>0</v>
      </c>
      <c r="Y124" s="80">
        <v>0</v>
      </c>
      <c r="Z124" s="80">
        <v>2860191</v>
      </c>
      <c r="AA124" s="80">
        <v>2860191</v>
      </c>
      <c r="AB124" s="80">
        <v>0</v>
      </c>
      <c r="AC124" s="69">
        <v>0</v>
      </c>
      <c r="AD124" s="69">
        <v>32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0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0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0</v>
      </c>
      <c r="CC124" s="80">
        <v>0</v>
      </c>
      <c r="CD124" s="69">
        <v>0</v>
      </c>
      <c r="CE124" s="69" t="s">
        <v>661</v>
      </c>
      <c r="CF124" s="69" t="s">
        <v>662</v>
      </c>
      <c r="CG124" s="69" t="s">
        <v>570</v>
      </c>
      <c r="CH124" s="69" t="s">
        <v>570</v>
      </c>
      <c r="CI124" s="69" t="s">
        <v>570</v>
      </c>
      <c r="CJ124" s="68" t="s">
        <v>570</v>
      </c>
      <c r="CK124" s="68">
        <v>45309</v>
      </c>
      <c r="CL124" s="185" t="s">
        <v>823</v>
      </c>
      <c r="CM124" s="67" t="s">
        <v>824</v>
      </c>
      <c r="CN124" s="67" t="s">
        <v>168</v>
      </c>
      <c r="CO124" s="68">
        <v>45098</v>
      </c>
      <c r="CP124" s="185" t="s">
        <v>821</v>
      </c>
      <c r="CQ124" s="67" t="s">
        <v>827</v>
      </c>
      <c r="CR124" s="67" t="s">
        <v>848</v>
      </c>
      <c r="CS124" s="69">
        <v>6703766.5199999996</v>
      </c>
      <c r="CT124" s="69"/>
      <c r="CU124" s="69"/>
      <c r="CV124" s="69">
        <v>0</v>
      </c>
      <c r="CW124" s="69">
        <v>42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5"/>
        <v>DO</v>
      </c>
    </row>
    <row r="125" spans="1:111">
      <c r="A125" t="str">
        <f t="shared" si="4"/>
        <v>03DO</v>
      </c>
      <c r="B125" s="67" t="s">
        <v>2</v>
      </c>
      <c r="C125" s="67" t="s">
        <v>663</v>
      </c>
      <c r="D125" s="67" t="s">
        <v>861</v>
      </c>
      <c r="E125" s="68">
        <v>44721</v>
      </c>
      <c r="F125" s="185" t="s">
        <v>821</v>
      </c>
      <c r="G125" s="67" t="s">
        <v>829</v>
      </c>
      <c r="H125" s="69">
        <v>1</v>
      </c>
      <c r="I125" s="69">
        <v>0</v>
      </c>
      <c r="J125" s="69">
        <v>90</v>
      </c>
      <c r="K125" s="69">
        <v>106</v>
      </c>
      <c r="L125" s="69">
        <v>105</v>
      </c>
      <c r="M125" s="69">
        <v>1</v>
      </c>
      <c r="N125" s="69">
        <v>0</v>
      </c>
      <c r="O125" s="69">
        <v>0</v>
      </c>
      <c r="P125" s="69">
        <v>16</v>
      </c>
      <c r="Q125" s="80">
        <v>0</v>
      </c>
      <c r="R125" s="80">
        <v>396162</v>
      </c>
      <c r="S125" s="80">
        <v>23977</v>
      </c>
      <c r="T125" s="80">
        <v>372186</v>
      </c>
      <c r="U125" s="80">
        <v>396162</v>
      </c>
      <c r="V125" s="80">
        <v>353103</v>
      </c>
      <c r="W125" s="80">
        <v>0</v>
      </c>
      <c r="X125" s="80">
        <v>0</v>
      </c>
      <c r="Y125" s="80">
        <v>0</v>
      </c>
      <c r="Z125" s="80">
        <v>353103</v>
      </c>
      <c r="AA125" s="80">
        <v>353103</v>
      </c>
      <c r="AB125" s="80">
        <v>0</v>
      </c>
      <c r="AC125" s="69">
        <v>0</v>
      </c>
      <c r="AD125" s="69">
        <v>11</v>
      </c>
      <c r="AE125" s="69">
        <v>0</v>
      </c>
      <c r="AF125" s="80">
        <v>0</v>
      </c>
      <c r="AG125" s="80">
        <v>0</v>
      </c>
      <c r="AH125" s="69">
        <v>0</v>
      </c>
      <c r="AI125" s="69">
        <v>0</v>
      </c>
      <c r="AJ125" s="80">
        <v>0</v>
      </c>
      <c r="AK125" s="80">
        <v>0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0</v>
      </c>
      <c r="BB125" s="69">
        <v>0</v>
      </c>
      <c r="BC125" s="69">
        <v>0</v>
      </c>
      <c r="BD125" s="80">
        <v>0</v>
      </c>
      <c r="BE125" s="80">
        <v>0</v>
      </c>
      <c r="BF125" s="69">
        <v>0</v>
      </c>
      <c r="BG125" s="69">
        <v>0</v>
      </c>
      <c r="BH125" s="80">
        <v>0</v>
      </c>
      <c r="BI125" s="80">
        <v>0</v>
      </c>
      <c r="BJ125" s="69">
        <v>0</v>
      </c>
      <c r="BK125" s="69">
        <v>0</v>
      </c>
      <c r="BL125" s="80">
        <v>0</v>
      </c>
      <c r="BM125" s="80">
        <v>0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0</v>
      </c>
      <c r="CB125" s="80">
        <v>0</v>
      </c>
      <c r="CC125" s="80">
        <v>0</v>
      </c>
      <c r="CD125" s="69">
        <v>0</v>
      </c>
      <c r="CE125" s="69" t="s">
        <v>661</v>
      </c>
      <c r="CF125" s="69" t="s">
        <v>662</v>
      </c>
      <c r="CG125" s="69" t="s">
        <v>570</v>
      </c>
      <c r="CH125" s="69" t="s">
        <v>570</v>
      </c>
      <c r="CI125" s="69" t="s">
        <v>570</v>
      </c>
      <c r="CJ125" s="68" t="s">
        <v>570</v>
      </c>
      <c r="CK125" s="68">
        <v>45309</v>
      </c>
      <c r="CL125" s="185" t="s">
        <v>823</v>
      </c>
      <c r="CM125" s="67" t="s">
        <v>824</v>
      </c>
      <c r="CN125" s="67" t="s">
        <v>168</v>
      </c>
      <c r="CO125" s="68">
        <v>44916</v>
      </c>
      <c r="CP125" s="185" t="s">
        <v>828</v>
      </c>
      <c r="CQ125" s="67" t="s">
        <v>827</v>
      </c>
      <c r="CR125" s="67" t="s">
        <v>848</v>
      </c>
      <c r="CS125" s="69">
        <v>736200.83</v>
      </c>
      <c r="CT125" s="69"/>
      <c r="CU125" s="69"/>
      <c r="CV125" s="69">
        <v>0</v>
      </c>
      <c r="CW125" s="69">
        <v>5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5"/>
        <v>DO</v>
      </c>
    </row>
    <row r="126" spans="1:111">
      <c r="A126" t="str">
        <f t="shared" si="4"/>
        <v>03DO</v>
      </c>
      <c r="B126" s="67" t="s">
        <v>2</v>
      </c>
      <c r="C126" s="67" t="s">
        <v>664</v>
      </c>
      <c r="D126" s="67" t="s">
        <v>862</v>
      </c>
      <c r="E126" s="68">
        <v>44938</v>
      </c>
      <c r="F126" s="185" t="s">
        <v>823</v>
      </c>
      <c r="G126" s="67" t="s">
        <v>827</v>
      </c>
      <c r="H126" s="69">
        <v>1</v>
      </c>
      <c r="I126" s="69">
        <v>1</v>
      </c>
      <c r="J126" s="69">
        <v>70</v>
      </c>
      <c r="K126" s="69">
        <v>78</v>
      </c>
      <c r="L126" s="69">
        <v>77</v>
      </c>
      <c r="M126" s="69">
        <v>1</v>
      </c>
      <c r="N126" s="69">
        <v>0</v>
      </c>
      <c r="O126" s="69">
        <v>0</v>
      </c>
      <c r="P126" s="69">
        <v>8</v>
      </c>
      <c r="Q126" s="80">
        <v>0</v>
      </c>
      <c r="R126" s="80">
        <v>1499653</v>
      </c>
      <c r="S126" s="80">
        <v>50000</v>
      </c>
      <c r="T126" s="80">
        <v>1449653</v>
      </c>
      <c r="U126" s="80">
        <v>1499653</v>
      </c>
      <c r="V126" s="80">
        <v>1534493</v>
      </c>
      <c r="W126" s="80">
        <v>0</v>
      </c>
      <c r="X126" s="80">
        <v>0</v>
      </c>
      <c r="Y126" s="80">
        <v>0</v>
      </c>
      <c r="Z126" s="80">
        <v>1534493</v>
      </c>
      <c r="AA126" s="80">
        <v>1534493</v>
      </c>
      <c r="AB126" s="80">
        <v>0</v>
      </c>
      <c r="AC126" s="69">
        <v>0</v>
      </c>
      <c r="AD126" s="69">
        <v>4</v>
      </c>
      <c r="AE126" s="69">
        <v>0</v>
      </c>
      <c r="AF126" s="80">
        <v>0</v>
      </c>
      <c r="AG126" s="80">
        <v>0</v>
      </c>
      <c r="AH126" s="69">
        <v>0</v>
      </c>
      <c r="AI126" s="69">
        <v>0</v>
      </c>
      <c r="AJ126" s="80">
        <v>0</v>
      </c>
      <c r="AK126" s="80">
        <v>0</v>
      </c>
      <c r="AL126" s="69">
        <v>0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0</v>
      </c>
      <c r="CB126" s="80">
        <v>0</v>
      </c>
      <c r="CC126" s="80">
        <v>0</v>
      </c>
      <c r="CD126" s="69">
        <v>0</v>
      </c>
      <c r="CE126" s="69" t="s">
        <v>626</v>
      </c>
      <c r="CF126" s="69" t="s">
        <v>627</v>
      </c>
      <c r="CG126" s="69" t="s">
        <v>570</v>
      </c>
      <c r="CH126" s="69" t="s">
        <v>570</v>
      </c>
      <c r="CI126" s="69" t="s">
        <v>570</v>
      </c>
      <c r="CJ126" s="68" t="s">
        <v>570</v>
      </c>
      <c r="CK126" s="68">
        <v>45201</v>
      </c>
      <c r="CL126" s="185" t="s">
        <v>828</v>
      </c>
      <c r="CM126" s="67" t="s">
        <v>824</v>
      </c>
      <c r="CN126" s="67" t="s">
        <v>168</v>
      </c>
      <c r="CO126" s="68">
        <v>45104</v>
      </c>
      <c r="CP126" s="185" t="s">
        <v>821</v>
      </c>
      <c r="CQ126" s="67" t="s">
        <v>827</v>
      </c>
      <c r="CR126" s="67" t="s">
        <v>843</v>
      </c>
      <c r="CS126" s="69">
        <v>1524311.21</v>
      </c>
      <c r="CT126" s="69"/>
      <c r="CU126" s="69"/>
      <c r="CV126" s="69">
        <v>0</v>
      </c>
      <c r="CW126" s="69">
        <v>4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5"/>
        <v>DO</v>
      </c>
    </row>
    <row r="127" spans="1:111">
      <c r="A127" t="str">
        <f t="shared" si="4"/>
        <v>03DO</v>
      </c>
      <c r="B127" s="67" t="s">
        <v>2</v>
      </c>
      <c r="C127" s="67" t="s">
        <v>665</v>
      </c>
      <c r="D127" s="67" t="s">
        <v>863</v>
      </c>
      <c r="E127" s="68">
        <v>45057</v>
      </c>
      <c r="F127" s="185" t="s">
        <v>821</v>
      </c>
      <c r="G127" s="67" t="s">
        <v>827</v>
      </c>
      <c r="H127" s="69">
        <v>1</v>
      </c>
      <c r="I127" s="69">
        <v>0</v>
      </c>
      <c r="J127" s="69">
        <v>90</v>
      </c>
      <c r="K127" s="69">
        <v>100</v>
      </c>
      <c r="L127" s="69">
        <v>71</v>
      </c>
      <c r="M127" s="69">
        <v>29</v>
      </c>
      <c r="N127" s="69">
        <v>0</v>
      </c>
      <c r="O127" s="69">
        <v>0</v>
      </c>
      <c r="P127" s="69">
        <v>10</v>
      </c>
      <c r="Q127" s="80">
        <v>0</v>
      </c>
      <c r="R127" s="80">
        <v>553641</v>
      </c>
      <c r="S127" s="80">
        <v>39372</v>
      </c>
      <c r="T127" s="80">
        <v>514269</v>
      </c>
      <c r="U127" s="80">
        <v>553641</v>
      </c>
      <c r="V127" s="80">
        <v>509921</v>
      </c>
      <c r="W127" s="80">
        <v>0</v>
      </c>
      <c r="X127" s="80">
        <v>0</v>
      </c>
      <c r="Y127" s="80">
        <v>0</v>
      </c>
      <c r="Z127" s="80">
        <v>509921</v>
      </c>
      <c r="AA127" s="80">
        <v>509921</v>
      </c>
      <c r="AB127" s="80">
        <v>0</v>
      </c>
      <c r="AC127" s="69">
        <v>0</v>
      </c>
      <c r="AD127" s="69">
        <v>6</v>
      </c>
      <c r="AE127" s="69">
        <v>0</v>
      </c>
      <c r="AF127" s="80">
        <v>0</v>
      </c>
      <c r="AG127" s="80">
        <v>0</v>
      </c>
      <c r="AH127" s="69">
        <v>0</v>
      </c>
      <c r="AI127" s="69">
        <v>0</v>
      </c>
      <c r="AJ127" s="80">
        <v>0</v>
      </c>
      <c r="AK127" s="80">
        <v>0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0</v>
      </c>
      <c r="BA127" s="80">
        <v>0</v>
      </c>
      <c r="BB127" s="69">
        <v>0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0</v>
      </c>
      <c r="CC127" s="80">
        <v>0</v>
      </c>
      <c r="CD127" s="69">
        <v>0</v>
      </c>
      <c r="CE127" s="69" t="s">
        <v>666</v>
      </c>
      <c r="CF127" s="69" t="s">
        <v>667</v>
      </c>
      <c r="CG127" s="69" t="s">
        <v>570</v>
      </c>
      <c r="CH127" s="69" t="s">
        <v>570</v>
      </c>
      <c r="CI127" s="69" t="s">
        <v>570</v>
      </c>
      <c r="CJ127" s="68" t="s">
        <v>570</v>
      </c>
      <c r="CK127" s="68">
        <v>45309</v>
      </c>
      <c r="CL127" s="185" t="s">
        <v>823</v>
      </c>
      <c r="CM127" s="67" t="s">
        <v>824</v>
      </c>
      <c r="CN127" s="67" t="s">
        <v>168</v>
      </c>
      <c r="CO127" s="68">
        <v>45229</v>
      </c>
      <c r="CP127" s="185" t="s">
        <v>828</v>
      </c>
      <c r="CQ127" s="67" t="s">
        <v>824</v>
      </c>
      <c r="CR127" s="67" t="s">
        <v>845</v>
      </c>
      <c r="CS127" s="69">
        <v>848184.9</v>
      </c>
      <c r="CT127" s="69"/>
      <c r="CU127" s="69"/>
      <c r="CV127" s="69">
        <v>0</v>
      </c>
      <c r="CW127" s="69">
        <v>4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5"/>
        <v>DO</v>
      </c>
    </row>
    <row r="128" spans="1:111">
      <c r="A128" t="str">
        <f t="shared" si="4"/>
        <v>03DO</v>
      </c>
      <c r="B128" s="67" t="s">
        <v>2</v>
      </c>
      <c r="C128" s="67" t="s">
        <v>668</v>
      </c>
      <c r="D128" s="67" t="s">
        <v>864</v>
      </c>
      <c r="E128" s="68">
        <v>45029</v>
      </c>
      <c r="F128" s="185" t="s">
        <v>821</v>
      </c>
      <c r="G128" s="67" t="s">
        <v>827</v>
      </c>
      <c r="H128" s="69">
        <v>1</v>
      </c>
      <c r="I128" s="69">
        <v>0</v>
      </c>
      <c r="J128" s="69">
        <v>80</v>
      </c>
      <c r="K128" s="69">
        <v>87</v>
      </c>
      <c r="L128" s="69">
        <v>79</v>
      </c>
      <c r="M128" s="69">
        <v>8</v>
      </c>
      <c r="N128" s="69">
        <v>0</v>
      </c>
      <c r="O128" s="69">
        <v>0</v>
      </c>
      <c r="P128" s="69">
        <v>7</v>
      </c>
      <c r="Q128" s="80">
        <v>0</v>
      </c>
      <c r="R128" s="80">
        <v>208278</v>
      </c>
      <c r="S128" s="80">
        <v>11765</v>
      </c>
      <c r="T128" s="80">
        <v>196514</v>
      </c>
      <c r="U128" s="80">
        <v>208278</v>
      </c>
      <c r="V128" s="80">
        <v>193768</v>
      </c>
      <c r="W128" s="80">
        <v>0</v>
      </c>
      <c r="X128" s="80">
        <v>0</v>
      </c>
      <c r="Y128" s="80">
        <v>0</v>
      </c>
      <c r="Z128" s="80">
        <v>193768</v>
      </c>
      <c r="AA128" s="80">
        <v>193768</v>
      </c>
      <c r="AB128" s="80">
        <v>0</v>
      </c>
      <c r="AC128" s="69">
        <v>0</v>
      </c>
      <c r="AD128" s="69">
        <v>3</v>
      </c>
      <c r="AE128" s="69">
        <v>0</v>
      </c>
      <c r="AF128" s="80">
        <v>0</v>
      </c>
      <c r="AG128" s="80">
        <v>0</v>
      </c>
      <c r="AH128" s="69">
        <v>0</v>
      </c>
      <c r="AI128" s="69">
        <v>0</v>
      </c>
      <c r="AJ128" s="80">
        <v>0</v>
      </c>
      <c r="AK128" s="80">
        <v>0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0</v>
      </c>
      <c r="CB128" s="80">
        <v>0</v>
      </c>
      <c r="CC128" s="80">
        <v>0</v>
      </c>
      <c r="CD128" s="69">
        <v>0</v>
      </c>
      <c r="CE128" s="69" t="s">
        <v>658</v>
      </c>
      <c r="CF128" s="69" t="s">
        <v>659</v>
      </c>
      <c r="CG128" s="69" t="s">
        <v>570</v>
      </c>
      <c r="CH128" s="69" t="s">
        <v>570</v>
      </c>
      <c r="CI128" s="69" t="s">
        <v>570</v>
      </c>
      <c r="CJ128" s="68" t="s">
        <v>570</v>
      </c>
      <c r="CK128" s="68">
        <v>45323</v>
      </c>
      <c r="CL128" s="185" t="s">
        <v>823</v>
      </c>
      <c r="CM128" s="67" t="s">
        <v>824</v>
      </c>
      <c r="CN128" s="67" t="s">
        <v>168</v>
      </c>
      <c r="CO128" s="68">
        <v>45237</v>
      </c>
      <c r="CP128" s="185" t="s">
        <v>828</v>
      </c>
      <c r="CQ128" s="67" t="s">
        <v>824</v>
      </c>
      <c r="CR128" s="67" t="s">
        <v>843</v>
      </c>
      <c r="CS128" s="69">
        <v>247061.64</v>
      </c>
      <c r="CT128" s="69"/>
      <c r="CU128" s="69"/>
      <c r="CV128" s="69">
        <v>0</v>
      </c>
      <c r="CW128" s="69">
        <v>4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5"/>
        <v>DO</v>
      </c>
    </row>
    <row r="129" spans="1:111">
      <c r="A129" t="str">
        <f t="shared" ref="A129:A192" si="6">CONCATENATE(B129,DG129)</f>
        <v>03DO</v>
      </c>
      <c r="B129" s="67" t="s">
        <v>2</v>
      </c>
      <c r="C129" s="67" t="s">
        <v>498</v>
      </c>
      <c r="D129" s="67" t="s">
        <v>499</v>
      </c>
      <c r="E129" s="68">
        <v>45148</v>
      </c>
      <c r="F129" s="185" t="s">
        <v>825</v>
      </c>
      <c r="G129" s="67" t="s">
        <v>824</v>
      </c>
      <c r="H129" s="69">
        <v>1</v>
      </c>
      <c r="I129" s="69">
        <v>0</v>
      </c>
      <c r="J129" s="69">
        <v>60</v>
      </c>
      <c r="K129" s="69">
        <v>94</v>
      </c>
      <c r="L129" s="69">
        <v>82</v>
      </c>
      <c r="M129" s="69">
        <v>12</v>
      </c>
      <c r="N129" s="69">
        <v>0</v>
      </c>
      <c r="O129" s="69">
        <v>0</v>
      </c>
      <c r="P129" s="69">
        <v>34</v>
      </c>
      <c r="Q129" s="80">
        <v>0</v>
      </c>
      <c r="R129" s="80">
        <v>123579</v>
      </c>
      <c r="S129" s="80">
        <v>5912</v>
      </c>
      <c r="T129" s="80">
        <v>117667</v>
      </c>
      <c r="U129" s="80">
        <v>123579</v>
      </c>
      <c r="V129" s="80">
        <v>121257</v>
      </c>
      <c r="W129" s="80">
        <v>0</v>
      </c>
      <c r="X129" s="80">
        <v>0</v>
      </c>
      <c r="Y129" s="80">
        <v>0</v>
      </c>
      <c r="Z129" s="80">
        <v>121257</v>
      </c>
      <c r="AA129" s="80">
        <v>121257</v>
      </c>
      <c r="AB129" s="80">
        <v>0</v>
      </c>
      <c r="AC129" s="69">
        <v>0</v>
      </c>
      <c r="AD129" s="69">
        <v>18</v>
      </c>
      <c r="AE129" s="69">
        <v>0</v>
      </c>
      <c r="AF129" s="80">
        <v>0</v>
      </c>
      <c r="AG129" s="80">
        <v>0</v>
      </c>
      <c r="AH129" s="69">
        <v>0</v>
      </c>
      <c r="AI129" s="69">
        <v>0</v>
      </c>
      <c r="AJ129" s="80">
        <v>0</v>
      </c>
      <c r="AK129" s="80">
        <v>0</v>
      </c>
      <c r="AL129" s="69">
        <v>0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0</v>
      </c>
      <c r="AZ129" s="80">
        <v>0</v>
      </c>
      <c r="BA129" s="80">
        <v>3211</v>
      </c>
      <c r="BB129" s="69">
        <v>0</v>
      </c>
      <c r="BC129" s="69">
        <v>0</v>
      </c>
      <c r="BD129" s="80">
        <v>0</v>
      </c>
      <c r="BE129" s="80">
        <v>0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0</v>
      </c>
      <c r="CB129" s="80">
        <v>0</v>
      </c>
      <c r="CC129" s="80">
        <v>3211</v>
      </c>
      <c r="CD129" s="69">
        <v>0</v>
      </c>
      <c r="CE129" s="69" t="s">
        <v>652</v>
      </c>
      <c r="CF129" s="69" t="s">
        <v>653</v>
      </c>
      <c r="CG129" s="69" t="s">
        <v>570</v>
      </c>
      <c r="CH129" s="69" t="s">
        <v>570</v>
      </c>
      <c r="CI129" s="69" t="s">
        <v>570</v>
      </c>
      <c r="CJ129" s="68" t="s">
        <v>570</v>
      </c>
      <c r="CK129" s="68">
        <v>45371</v>
      </c>
      <c r="CL129" s="185" t="s">
        <v>823</v>
      </c>
      <c r="CM129" s="67" t="s">
        <v>824</v>
      </c>
      <c r="CN129" s="67" t="s">
        <v>168</v>
      </c>
      <c r="CO129" s="68">
        <v>45328</v>
      </c>
      <c r="CP129" s="185" t="s">
        <v>823</v>
      </c>
      <c r="CQ129" s="67" t="s">
        <v>824</v>
      </c>
      <c r="CR129" s="67" t="s">
        <v>847</v>
      </c>
      <c r="CS129" s="69">
        <v>124155.84</v>
      </c>
      <c r="CT129" s="69"/>
      <c r="CU129" s="69"/>
      <c r="CV129" s="69">
        <v>0</v>
      </c>
      <c r="CW129" s="69">
        <v>16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92" si="7">IF(LEFT(C129,1)="E","DO","CO")</f>
        <v>DO</v>
      </c>
    </row>
    <row r="130" spans="1:111">
      <c r="A130" t="str">
        <f t="shared" si="6"/>
        <v>04CO</v>
      </c>
      <c r="B130" s="67" t="s">
        <v>3</v>
      </c>
      <c r="C130" s="67" t="s">
        <v>329</v>
      </c>
      <c r="D130" s="67" t="s">
        <v>330</v>
      </c>
      <c r="E130" s="68">
        <v>43971</v>
      </c>
      <c r="F130" s="185" t="s">
        <v>821</v>
      </c>
      <c r="G130" s="67" t="s">
        <v>826</v>
      </c>
      <c r="H130" s="69">
        <v>2</v>
      </c>
      <c r="I130" s="69">
        <v>14</v>
      </c>
      <c r="J130" s="69">
        <v>642</v>
      </c>
      <c r="K130" s="69">
        <v>1093</v>
      </c>
      <c r="L130" s="69">
        <v>1084</v>
      </c>
      <c r="M130" s="69">
        <v>9</v>
      </c>
      <c r="N130" s="69">
        <v>0</v>
      </c>
      <c r="O130" s="69">
        <v>0</v>
      </c>
      <c r="P130" s="69">
        <v>445</v>
      </c>
      <c r="Q130" s="80">
        <v>6</v>
      </c>
      <c r="R130" s="80">
        <v>26406739</v>
      </c>
      <c r="S130" s="80">
        <v>150000</v>
      </c>
      <c r="T130" s="80">
        <v>26256739</v>
      </c>
      <c r="U130" s="80">
        <v>27530140</v>
      </c>
      <c r="V130" s="80">
        <v>27615738</v>
      </c>
      <c r="W130" s="80">
        <v>0</v>
      </c>
      <c r="X130" s="80">
        <v>0</v>
      </c>
      <c r="Y130" s="80">
        <v>0</v>
      </c>
      <c r="Z130" s="80">
        <v>27615738</v>
      </c>
      <c r="AA130" s="80">
        <v>28097247</v>
      </c>
      <c r="AB130" s="80">
        <v>1507029</v>
      </c>
      <c r="AC130" s="69">
        <v>1123402</v>
      </c>
      <c r="AD130" s="69">
        <v>284</v>
      </c>
      <c r="AE130" s="69">
        <v>0</v>
      </c>
      <c r="AF130" s="80">
        <v>0</v>
      </c>
      <c r="AG130" s="80">
        <v>40935</v>
      </c>
      <c r="AH130" s="69">
        <v>0</v>
      </c>
      <c r="AI130" s="69">
        <v>110</v>
      </c>
      <c r="AJ130" s="80">
        <v>0</v>
      </c>
      <c r="AK130" s="80">
        <v>428405</v>
      </c>
      <c r="AL130" s="69">
        <v>32084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-103477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223929</v>
      </c>
      <c r="BB130" s="69">
        <v>0</v>
      </c>
      <c r="BC130" s="69">
        <v>0</v>
      </c>
      <c r="BD130" s="80">
        <v>0</v>
      </c>
      <c r="BE130" s="80">
        <v>320493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147</v>
      </c>
      <c r="BL130" s="80">
        <v>0</v>
      </c>
      <c r="BM130" s="80">
        <v>11175</v>
      </c>
      <c r="BN130" s="69">
        <v>0</v>
      </c>
      <c r="BO130" s="69">
        <v>0</v>
      </c>
      <c r="BP130" s="80">
        <v>0</v>
      </c>
      <c r="BQ130" s="80">
        <v>308488</v>
      </c>
      <c r="BR130" s="69">
        <v>0</v>
      </c>
      <c r="BS130" s="69">
        <v>0</v>
      </c>
      <c r="BT130" s="80">
        <v>6</v>
      </c>
      <c r="BU130" s="80">
        <v>42593</v>
      </c>
      <c r="BV130" s="69">
        <v>42593</v>
      </c>
      <c r="BW130" s="69">
        <v>23</v>
      </c>
      <c r="BX130" s="80">
        <v>0</v>
      </c>
      <c r="BY130" s="80">
        <v>0</v>
      </c>
      <c r="BZ130" s="69">
        <v>0</v>
      </c>
      <c r="CA130" s="69">
        <v>280</v>
      </c>
      <c r="CB130" s="80">
        <v>6</v>
      </c>
      <c r="CC130" s="80">
        <v>1272542</v>
      </c>
      <c r="CD130" s="69">
        <v>74677</v>
      </c>
      <c r="CE130" s="69" t="s">
        <v>729</v>
      </c>
      <c r="CF130" s="69" t="s">
        <v>730</v>
      </c>
      <c r="CG130" s="69" t="s">
        <v>570</v>
      </c>
      <c r="CH130" s="69" t="s">
        <v>570</v>
      </c>
      <c r="CI130" s="69" t="s">
        <v>570</v>
      </c>
      <c r="CJ130" s="68" t="s">
        <v>570</v>
      </c>
      <c r="CK130" s="68">
        <v>45218</v>
      </c>
      <c r="CL130" s="185" t="s">
        <v>828</v>
      </c>
      <c r="CM130" s="67" t="s">
        <v>824</v>
      </c>
      <c r="CN130" s="67" t="s">
        <v>168</v>
      </c>
      <c r="CO130" s="68">
        <v>45177</v>
      </c>
      <c r="CP130" s="185" t="s">
        <v>825</v>
      </c>
      <c r="CQ130" s="67" t="s">
        <v>824</v>
      </c>
      <c r="CR130" s="67" t="s">
        <v>865</v>
      </c>
      <c r="CS130" s="69">
        <v>27323787.5</v>
      </c>
      <c r="CT130" s="69" t="s">
        <v>713</v>
      </c>
      <c r="CU130" s="69" t="s">
        <v>714</v>
      </c>
      <c r="CV130" s="69">
        <v>0</v>
      </c>
      <c r="CW130" s="69">
        <v>51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7"/>
        <v>CO</v>
      </c>
    </row>
    <row r="131" spans="1:111">
      <c r="A131" t="str">
        <f t="shared" si="6"/>
        <v>04CO</v>
      </c>
      <c r="B131" s="67" t="s">
        <v>3</v>
      </c>
      <c r="C131" s="67" t="s">
        <v>331</v>
      </c>
      <c r="D131" s="67" t="s">
        <v>332</v>
      </c>
      <c r="E131" s="68">
        <v>44342</v>
      </c>
      <c r="F131" s="185" t="s">
        <v>821</v>
      </c>
      <c r="G131" s="67" t="s">
        <v>822</v>
      </c>
      <c r="H131" s="69">
        <v>3</v>
      </c>
      <c r="I131" s="69">
        <v>2</v>
      </c>
      <c r="J131" s="69">
        <v>384</v>
      </c>
      <c r="K131" s="69">
        <v>492</v>
      </c>
      <c r="L131" s="69">
        <v>492</v>
      </c>
      <c r="M131" s="69">
        <v>0</v>
      </c>
      <c r="N131" s="69">
        <v>0</v>
      </c>
      <c r="O131" s="69">
        <v>0</v>
      </c>
      <c r="P131" s="69">
        <v>108</v>
      </c>
      <c r="Q131" s="80">
        <v>0</v>
      </c>
      <c r="R131" s="80">
        <v>3588218</v>
      </c>
      <c r="S131" s="80">
        <v>50000</v>
      </c>
      <c r="T131" s="80">
        <v>3538218</v>
      </c>
      <c r="U131" s="80">
        <v>3660295</v>
      </c>
      <c r="V131" s="80">
        <v>3546957</v>
      </c>
      <c r="W131" s="80">
        <v>0</v>
      </c>
      <c r="X131" s="80">
        <v>0</v>
      </c>
      <c r="Y131" s="80">
        <v>0</v>
      </c>
      <c r="Z131" s="80">
        <v>3546957</v>
      </c>
      <c r="AA131" s="80">
        <v>3613971</v>
      </c>
      <c r="AB131" s="80">
        <v>67014</v>
      </c>
      <c r="AC131" s="69">
        <v>72077</v>
      </c>
      <c r="AD131" s="69">
        <v>71</v>
      </c>
      <c r="AE131" s="69">
        <v>0</v>
      </c>
      <c r="AF131" s="80">
        <v>0</v>
      </c>
      <c r="AG131" s="80">
        <v>0</v>
      </c>
      <c r="AH131" s="69">
        <v>0</v>
      </c>
      <c r="AI131" s="69">
        <v>0</v>
      </c>
      <c r="AJ131" s="80">
        <v>0</v>
      </c>
      <c r="AK131" s="80">
        <v>91148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0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0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14596</v>
      </c>
      <c r="BZ131" s="69">
        <v>0</v>
      </c>
      <c r="CA131" s="69">
        <v>0</v>
      </c>
      <c r="CB131" s="80">
        <v>0</v>
      </c>
      <c r="CC131" s="80">
        <v>94541</v>
      </c>
      <c r="CD131" s="69">
        <v>0</v>
      </c>
      <c r="CE131" s="69" t="s">
        <v>731</v>
      </c>
      <c r="CF131" s="69" t="s">
        <v>732</v>
      </c>
      <c r="CG131" s="69" t="s">
        <v>570</v>
      </c>
      <c r="CH131" s="69" t="s">
        <v>570</v>
      </c>
      <c r="CI131" s="69" t="s">
        <v>570</v>
      </c>
      <c r="CJ131" s="68" t="s">
        <v>570</v>
      </c>
      <c r="CK131" s="68">
        <v>45166</v>
      </c>
      <c r="CL131" s="185" t="s">
        <v>825</v>
      </c>
      <c r="CM131" s="67" t="s">
        <v>824</v>
      </c>
      <c r="CN131" s="67" t="s">
        <v>168</v>
      </c>
      <c r="CO131" s="68">
        <v>45016</v>
      </c>
      <c r="CP131" s="185" t="s">
        <v>823</v>
      </c>
      <c r="CQ131" s="67" t="s">
        <v>827</v>
      </c>
      <c r="CR131" s="67" t="s">
        <v>865</v>
      </c>
      <c r="CS131" s="69">
        <v>3732217.16</v>
      </c>
      <c r="CT131" s="69"/>
      <c r="CU131" s="69"/>
      <c r="CV131" s="69">
        <v>0</v>
      </c>
      <c r="CW131" s="69">
        <v>37</v>
      </c>
      <c r="CX131" s="69">
        <v>0</v>
      </c>
      <c r="CY131" s="69">
        <v>0</v>
      </c>
      <c r="CZ131" s="69">
        <v>-11203</v>
      </c>
      <c r="DA131" s="69">
        <v>0</v>
      </c>
      <c r="DG131" t="str">
        <f t="shared" si="7"/>
        <v>CO</v>
      </c>
    </row>
    <row r="132" spans="1:111">
      <c r="A132" t="str">
        <f t="shared" si="6"/>
        <v>04CO</v>
      </c>
      <c r="B132" s="67" t="s">
        <v>3</v>
      </c>
      <c r="C132" s="67" t="s">
        <v>333</v>
      </c>
      <c r="D132" s="67" t="s">
        <v>334</v>
      </c>
      <c r="E132" s="68">
        <v>44342</v>
      </c>
      <c r="F132" s="185" t="s">
        <v>821</v>
      </c>
      <c r="G132" s="67" t="s">
        <v>822</v>
      </c>
      <c r="H132" s="69">
        <v>3</v>
      </c>
      <c r="I132" s="69">
        <v>3</v>
      </c>
      <c r="J132" s="69">
        <v>466</v>
      </c>
      <c r="K132" s="69">
        <v>687</v>
      </c>
      <c r="L132" s="69">
        <v>687</v>
      </c>
      <c r="M132" s="69">
        <v>0</v>
      </c>
      <c r="N132" s="69">
        <v>0</v>
      </c>
      <c r="O132" s="69">
        <v>0</v>
      </c>
      <c r="P132" s="69">
        <v>221</v>
      </c>
      <c r="Q132" s="80">
        <v>0</v>
      </c>
      <c r="R132" s="80">
        <v>3377160</v>
      </c>
      <c r="S132" s="80">
        <v>49980</v>
      </c>
      <c r="T132" s="80">
        <v>3327180</v>
      </c>
      <c r="U132" s="80">
        <v>3518499</v>
      </c>
      <c r="V132" s="80">
        <v>3553166</v>
      </c>
      <c r="W132" s="80">
        <v>0</v>
      </c>
      <c r="X132" s="80">
        <v>0</v>
      </c>
      <c r="Y132" s="80">
        <v>0</v>
      </c>
      <c r="Z132" s="80">
        <v>3553166</v>
      </c>
      <c r="AA132" s="80">
        <v>3602214</v>
      </c>
      <c r="AB132" s="80">
        <v>88570</v>
      </c>
      <c r="AC132" s="69">
        <v>141339</v>
      </c>
      <c r="AD132" s="69">
        <v>173</v>
      </c>
      <c r="AE132" s="69">
        <v>0</v>
      </c>
      <c r="AF132" s="80">
        <v>0</v>
      </c>
      <c r="AG132" s="80">
        <v>5620</v>
      </c>
      <c r="AH132" s="69">
        <v>0</v>
      </c>
      <c r="AI132" s="69">
        <v>0</v>
      </c>
      <c r="AJ132" s="80">
        <v>0</v>
      </c>
      <c r="AK132" s="80">
        <v>112295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2406</v>
      </c>
      <c r="BB132" s="69">
        <v>0</v>
      </c>
      <c r="BC132" s="69">
        <v>0</v>
      </c>
      <c r="BD132" s="80">
        <v>0</v>
      </c>
      <c r="BE132" s="80">
        <v>54041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76</v>
      </c>
      <c r="BL132" s="80">
        <v>0</v>
      </c>
      <c r="BM132" s="80">
        <v>5325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76</v>
      </c>
      <c r="CB132" s="80">
        <v>0</v>
      </c>
      <c r="CC132" s="80">
        <v>179687</v>
      </c>
      <c r="CD132" s="69">
        <v>0</v>
      </c>
      <c r="CE132" s="69" t="s">
        <v>733</v>
      </c>
      <c r="CF132" s="69" t="s">
        <v>734</v>
      </c>
      <c r="CG132" s="69" t="s">
        <v>570</v>
      </c>
      <c r="CH132" s="69" t="s">
        <v>570</v>
      </c>
      <c r="CI132" s="69" t="s">
        <v>570</v>
      </c>
      <c r="CJ132" s="68" t="s">
        <v>570</v>
      </c>
      <c r="CK132" s="68">
        <v>45314</v>
      </c>
      <c r="CL132" s="185" t="s">
        <v>823</v>
      </c>
      <c r="CM132" s="67" t="s">
        <v>824</v>
      </c>
      <c r="CN132" s="67" t="s">
        <v>168</v>
      </c>
      <c r="CO132" s="68">
        <v>45100</v>
      </c>
      <c r="CP132" s="185" t="s">
        <v>821</v>
      </c>
      <c r="CQ132" s="67" t="s">
        <v>827</v>
      </c>
      <c r="CR132" s="67" t="s">
        <v>865</v>
      </c>
      <c r="CS132" s="69">
        <v>3569811.06</v>
      </c>
      <c r="CT132" s="69"/>
      <c r="CU132" s="69"/>
      <c r="CV132" s="69">
        <v>0</v>
      </c>
      <c r="CW132" s="69">
        <v>48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7"/>
        <v>CO</v>
      </c>
    </row>
    <row r="133" spans="1:111">
      <c r="A133" t="str">
        <f t="shared" si="6"/>
        <v>04CO</v>
      </c>
      <c r="B133" s="67" t="s">
        <v>3</v>
      </c>
      <c r="C133" s="67" t="s">
        <v>335</v>
      </c>
      <c r="D133" s="67" t="s">
        <v>336</v>
      </c>
      <c r="E133" s="68">
        <v>44342</v>
      </c>
      <c r="F133" s="185" t="s">
        <v>821</v>
      </c>
      <c r="G133" s="67" t="s">
        <v>822</v>
      </c>
      <c r="H133" s="69">
        <v>3</v>
      </c>
      <c r="I133" s="69">
        <v>2</v>
      </c>
      <c r="J133" s="69">
        <v>388</v>
      </c>
      <c r="K133" s="69">
        <v>574</v>
      </c>
      <c r="L133" s="69">
        <v>574</v>
      </c>
      <c r="M133" s="69">
        <v>0</v>
      </c>
      <c r="N133" s="69">
        <v>0</v>
      </c>
      <c r="O133" s="69">
        <v>0</v>
      </c>
      <c r="P133" s="69">
        <v>186</v>
      </c>
      <c r="Q133" s="80">
        <v>0</v>
      </c>
      <c r="R133" s="80">
        <v>2505478</v>
      </c>
      <c r="S133" s="80">
        <v>50000</v>
      </c>
      <c r="T133" s="80">
        <v>2455478</v>
      </c>
      <c r="U133" s="80">
        <v>2517687</v>
      </c>
      <c r="V133" s="80">
        <v>2397524</v>
      </c>
      <c r="W133" s="80">
        <v>0</v>
      </c>
      <c r="X133" s="80">
        <v>0</v>
      </c>
      <c r="Y133" s="80">
        <v>0</v>
      </c>
      <c r="Z133" s="80">
        <v>2397524</v>
      </c>
      <c r="AA133" s="80">
        <v>2420702</v>
      </c>
      <c r="AB133" s="80">
        <v>167234</v>
      </c>
      <c r="AC133" s="69">
        <v>12209</v>
      </c>
      <c r="AD133" s="69">
        <v>70</v>
      </c>
      <c r="AE133" s="69">
        <v>0</v>
      </c>
      <c r="AF133" s="80">
        <v>0</v>
      </c>
      <c r="AG133" s="80">
        <v>10842</v>
      </c>
      <c r="AH133" s="69">
        <v>0</v>
      </c>
      <c r="AI133" s="69">
        <v>0</v>
      </c>
      <c r="AJ133" s="80">
        <v>0</v>
      </c>
      <c r="AK133" s="80">
        <v>23398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6534</v>
      </c>
      <c r="BB133" s="69">
        <v>0</v>
      </c>
      <c r="BC133" s="69">
        <v>0</v>
      </c>
      <c r="BD133" s="80">
        <v>0</v>
      </c>
      <c r="BE133" s="80">
        <v>1247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41</v>
      </c>
      <c r="BL133" s="80">
        <v>0</v>
      </c>
      <c r="BM133" s="80">
        <v>8119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74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115</v>
      </c>
      <c r="CB133" s="80">
        <v>0</v>
      </c>
      <c r="CC133" s="80">
        <v>50141</v>
      </c>
      <c r="CD133" s="69">
        <v>0</v>
      </c>
      <c r="CE133" s="69" t="s">
        <v>735</v>
      </c>
      <c r="CF133" s="69" t="s">
        <v>736</v>
      </c>
      <c r="CG133" s="69" t="s">
        <v>570</v>
      </c>
      <c r="CH133" s="69" t="s">
        <v>570</v>
      </c>
      <c r="CI133" s="69" t="s">
        <v>570</v>
      </c>
      <c r="CJ133" s="68" t="s">
        <v>570</v>
      </c>
      <c r="CK133" s="68">
        <v>45202</v>
      </c>
      <c r="CL133" s="185" t="s">
        <v>828</v>
      </c>
      <c r="CM133" s="67" t="s">
        <v>824</v>
      </c>
      <c r="CN133" s="67" t="s">
        <v>168</v>
      </c>
      <c r="CO133" s="68">
        <v>45085</v>
      </c>
      <c r="CP133" s="185" t="s">
        <v>821</v>
      </c>
      <c r="CQ133" s="67" t="s">
        <v>827</v>
      </c>
      <c r="CR133" s="67" t="s">
        <v>866</v>
      </c>
      <c r="CS133" s="69">
        <v>2223138.08</v>
      </c>
      <c r="CT133" s="69"/>
      <c r="CU133" s="69"/>
      <c r="CV133" s="69">
        <v>0</v>
      </c>
      <c r="CW133" s="69">
        <v>42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7"/>
        <v>CO</v>
      </c>
    </row>
    <row r="134" spans="1:111">
      <c r="A134" t="str">
        <f t="shared" si="6"/>
        <v>04CO</v>
      </c>
      <c r="B134" s="67" t="s">
        <v>3</v>
      </c>
      <c r="C134" s="67" t="s">
        <v>337</v>
      </c>
      <c r="D134" s="67" t="s">
        <v>338</v>
      </c>
      <c r="E134" s="68">
        <v>44223</v>
      </c>
      <c r="F134" s="185" t="s">
        <v>823</v>
      </c>
      <c r="G134" s="67" t="s">
        <v>822</v>
      </c>
      <c r="H134" s="69">
        <v>2</v>
      </c>
      <c r="I134" s="69">
        <v>5</v>
      </c>
      <c r="J134" s="69">
        <v>575</v>
      </c>
      <c r="K134" s="69">
        <v>701</v>
      </c>
      <c r="L134" s="69">
        <v>701</v>
      </c>
      <c r="M134" s="69">
        <v>0</v>
      </c>
      <c r="N134" s="69">
        <v>0</v>
      </c>
      <c r="O134" s="69">
        <v>0</v>
      </c>
      <c r="P134" s="69">
        <v>126</v>
      </c>
      <c r="Q134" s="80">
        <v>0</v>
      </c>
      <c r="R134" s="80">
        <v>2029422</v>
      </c>
      <c r="S134" s="80">
        <v>50000</v>
      </c>
      <c r="T134" s="80">
        <v>1979422</v>
      </c>
      <c r="U134" s="80">
        <v>2048533</v>
      </c>
      <c r="V134" s="80">
        <v>1920549</v>
      </c>
      <c r="W134" s="80">
        <v>0</v>
      </c>
      <c r="X134" s="80">
        <v>0</v>
      </c>
      <c r="Y134" s="80">
        <v>0</v>
      </c>
      <c r="Z134" s="80">
        <v>1920549</v>
      </c>
      <c r="AA134" s="80">
        <v>1968644</v>
      </c>
      <c r="AB134" s="80">
        <v>49459</v>
      </c>
      <c r="AC134" s="69">
        <v>19111</v>
      </c>
      <c r="AD134" s="69">
        <v>81</v>
      </c>
      <c r="AE134" s="69">
        <v>0</v>
      </c>
      <c r="AF134" s="80">
        <v>0</v>
      </c>
      <c r="AG134" s="80">
        <v>1911</v>
      </c>
      <c r="AH134" s="69">
        <v>0</v>
      </c>
      <c r="AI134" s="69">
        <v>0</v>
      </c>
      <c r="AJ134" s="80">
        <v>0</v>
      </c>
      <c r="AK134" s="80">
        <v>3545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0</v>
      </c>
      <c r="BB134" s="69">
        <v>0</v>
      </c>
      <c r="BC134" s="69">
        <v>0</v>
      </c>
      <c r="BD134" s="80">
        <v>0</v>
      </c>
      <c r="BE134" s="80">
        <v>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11223</v>
      </c>
      <c r="BN134" s="69">
        <v>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995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0</v>
      </c>
      <c r="CB134" s="80">
        <v>0</v>
      </c>
      <c r="CC134" s="80">
        <v>17675</v>
      </c>
      <c r="CD134" s="69">
        <v>0</v>
      </c>
      <c r="CE134" s="69" t="s">
        <v>735</v>
      </c>
      <c r="CF134" s="69" t="s">
        <v>736</v>
      </c>
      <c r="CG134" s="69" t="s">
        <v>570</v>
      </c>
      <c r="CH134" s="69" t="s">
        <v>570</v>
      </c>
      <c r="CI134" s="69" t="s">
        <v>570</v>
      </c>
      <c r="CJ134" s="68" t="s">
        <v>570</v>
      </c>
      <c r="CK134" s="68">
        <v>45218</v>
      </c>
      <c r="CL134" s="185" t="s">
        <v>828</v>
      </c>
      <c r="CM134" s="67" t="s">
        <v>824</v>
      </c>
      <c r="CN134" s="67" t="s">
        <v>168</v>
      </c>
      <c r="CO134" s="68">
        <v>45093</v>
      </c>
      <c r="CP134" s="185" t="s">
        <v>821</v>
      </c>
      <c r="CQ134" s="67" t="s">
        <v>827</v>
      </c>
      <c r="CR134" s="67" t="s">
        <v>866</v>
      </c>
      <c r="CS134" s="69">
        <v>2213111.2200000002</v>
      </c>
      <c r="CT134" s="69"/>
      <c r="CU134" s="69"/>
      <c r="CV134" s="69">
        <v>0</v>
      </c>
      <c r="CW134" s="69">
        <v>45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7"/>
        <v>CO</v>
      </c>
    </row>
    <row r="135" spans="1:111">
      <c r="A135" t="str">
        <f t="shared" si="6"/>
        <v>04CO</v>
      </c>
      <c r="B135" s="67" t="s">
        <v>3</v>
      </c>
      <c r="C135" s="67" t="s">
        <v>339</v>
      </c>
      <c r="D135" s="67" t="s">
        <v>340</v>
      </c>
      <c r="E135" s="68">
        <v>44223</v>
      </c>
      <c r="F135" s="185" t="s">
        <v>823</v>
      </c>
      <c r="G135" s="67" t="s">
        <v>822</v>
      </c>
      <c r="H135" s="69">
        <v>1</v>
      </c>
      <c r="I135" s="69">
        <v>1</v>
      </c>
      <c r="J135" s="69">
        <v>454</v>
      </c>
      <c r="K135" s="69">
        <v>621</v>
      </c>
      <c r="L135" s="69">
        <v>611</v>
      </c>
      <c r="M135" s="69">
        <v>10</v>
      </c>
      <c r="N135" s="69">
        <v>0</v>
      </c>
      <c r="O135" s="69">
        <v>0</v>
      </c>
      <c r="P135" s="69">
        <v>167</v>
      </c>
      <c r="Q135" s="80">
        <v>0</v>
      </c>
      <c r="R135" s="80">
        <v>2952231</v>
      </c>
      <c r="S135" s="80">
        <v>50000</v>
      </c>
      <c r="T135" s="80">
        <v>2902231</v>
      </c>
      <c r="U135" s="80">
        <v>2953979</v>
      </c>
      <c r="V135" s="80">
        <v>2876141</v>
      </c>
      <c r="W135" s="80">
        <v>0</v>
      </c>
      <c r="X135" s="80">
        <v>0</v>
      </c>
      <c r="Y135" s="80">
        <v>0</v>
      </c>
      <c r="Z135" s="80">
        <v>2876141</v>
      </c>
      <c r="AA135" s="80">
        <v>2874393</v>
      </c>
      <c r="AB135" s="80">
        <v>28318</v>
      </c>
      <c r="AC135" s="69">
        <v>1748</v>
      </c>
      <c r="AD135" s="69">
        <v>122</v>
      </c>
      <c r="AE135" s="69">
        <v>0</v>
      </c>
      <c r="AF135" s="80">
        <v>0</v>
      </c>
      <c r="AG135" s="80">
        <v>7776</v>
      </c>
      <c r="AH135" s="69">
        <v>0</v>
      </c>
      <c r="AI135" s="69">
        <v>0</v>
      </c>
      <c r="AJ135" s="80">
        <v>0</v>
      </c>
      <c r="AK135" s="80">
        <v>0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60</v>
      </c>
      <c r="BL135" s="80">
        <v>0</v>
      </c>
      <c r="BM135" s="80">
        <v>1748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60</v>
      </c>
      <c r="CB135" s="80">
        <v>0</v>
      </c>
      <c r="CC135" s="80">
        <v>9524</v>
      </c>
      <c r="CD135" s="69">
        <v>0</v>
      </c>
      <c r="CE135" s="69" t="s">
        <v>610</v>
      </c>
      <c r="CF135" s="69" t="s">
        <v>611</v>
      </c>
      <c r="CG135" s="69" t="s">
        <v>570</v>
      </c>
      <c r="CH135" s="69" t="s">
        <v>570</v>
      </c>
      <c r="CI135" s="69" t="s">
        <v>570</v>
      </c>
      <c r="CJ135" s="68" t="s">
        <v>570</v>
      </c>
      <c r="CK135" s="68">
        <v>45278</v>
      </c>
      <c r="CL135" s="185" t="s">
        <v>828</v>
      </c>
      <c r="CM135" s="67" t="s">
        <v>824</v>
      </c>
      <c r="CN135" s="67" t="s">
        <v>168</v>
      </c>
      <c r="CO135" s="68">
        <v>45131</v>
      </c>
      <c r="CP135" s="185" t="s">
        <v>825</v>
      </c>
      <c r="CQ135" s="67" t="s">
        <v>824</v>
      </c>
      <c r="CR135" s="67" t="s">
        <v>866</v>
      </c>
      <c r="CS135" s="69">
        <v>3045126.89</v>
      </c>
      <c r="CT135" s="69"/>
      <c r="CU135" s="69"/>
      <c r="CV135" s="69">
        <v>0</v>
      </c>
      <c r="CW135" s="69">
        <v>45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7"/>
        <v>CO</v>
      </c>
    </row>
    <row r="136" spans="1:111">
      <c r="A136" t="str">
        <f t="shared" si="6"/>
        <v>04CO</v>
      </c>
      <c r="B136" s="67" t="s">
        <v>3</v>
      </c>
      <c r="C136" s="67" t="s">
        <v>341</v>
      </c>
      <c r="D136" s="67" t="s">
        <v>342</v>
      </c>
      <c r="E136" s="68">
        <v>44405</v>
      </c>
      <c r="F136" s="185" t="s">
        <v>825</v>
      </c>
      <c r="G136" s="67" t="s">
        <v>829</v>
      </c>
      <c r="H136" s="69">
        <v>2</v>
      </c>
      <c r="I136" s="69">
        <v>3</v>
      </c>
      <c r="J136" s="69">
        <v>195</v>
      </c>
      <c r="K136" s="69">
        <v>470</v>
      </c>
      <c r="L136" s="69">
        <v>465</v>
      </c>
      <c r="M136" s="69">
        <v>5</v>
      </c>
      <c r="N136" s="69">
        <v>0</v>
      </c>
      <c r="O136" s="69">
        <v>0</v>
      </c>
      <c r="P136" s="69">
        <v>275</v>
      </c>
      <c r="Q136" s="80">
        <v>0</v>
      </c>
      <c r="R136" s="80">
        <v>3496673</v>
      </c>
      <c r="S136" s="80">
        <v>50000</v>
      </c>
      <c r="T136" s="80">
        <v>3446673</v>
      </c>
      <c r="U136" s="80">
        <v>3721036</v>
      </c>
      <c r="V136" s="80">
        <v>3515537</v>
      </c>
      <c r="W136" s="80">
        <v>0</v>
      </c>
      <c r="X136" s="80">
        <v>0</v>
      </c>
      <c r="Y136" s="80">
        <v>0</v>
      </c>
      <c r="Z136" s="80">
        <v>3515537</v>
      </c>
      <c r="AA136" s="80">
        <v>3603841</v>
      </c>
      <c r="AB136" s="80">
        <v>88304</v>
      </c>
      <c r="AC136" s="69">
        <v>224363</v>
      </c>
      <c r="AD136" s="69">
        <v>249</v>
      </c>
      <c r="AE136" s="69">
        <v>0</v>
      </c>
      <c r="AF136" s="80">
        <v>0</v>
      </c>
      <c r="AG136" s="80">
        <v>-2094</v>
      </c>
      <c r="AH136" s="69">
        <v>0</v>
      </c>
      <c r="AI136" s="69">
        <v>0</v>
      </c>
      <c r="AJ136" s="80">
        <v>0</v>
      </c>
      <c r="AK136" s="80">
        <v>267470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173</v>
      </c>
      <c r="BL136" s="80">
        <v>0</v>
      </c>
      <c r="BM136" s="80">
        <v>0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173</v>
      </c>
      <c r="CB136" s="80">
        <v>0</v>
      </c>
      <c r="CC136" s="80">
        <v>265376</v>
      </c>
      <c r="CD136" s="69">
        <v>0</v>
      </c>
      <c r="CE136" s="69" t="s">
        <v>737</v>
      </c>
      <c r="CF136" s="69" t="s">
        <v>738</v>
      </c>
      <c r="CG136" s="69" t="s">
        <v>570</v>
      </c>
      <c r="CH136" s="69" t="s">
        <v>570</v>
      </c>
      <c r="CI136" s="69" t="s">
        <v>570</v>
      </c>
      <c r="CJ136" s="68" t="s">
        <v>570</v>
      </c>
      <c r="CK136" s="68">
        <v>45167</v>
      </c>
      <c r="CL136" s="185" t="s">
        <v>825</v>
      </c>
      <c r="CM136" s="67" t="s">
        <v>824</v>
      </c>
      <c r="CN136" s="67" t="s">
        <v>168</v>
      </c>
      <c r="CO136" s="68">
        <v>45035</v>
      </c>
      <c r="CP136" s="185" t="s">
        <v>821</v>
      </c>
      <c r="CQ136" s="67" t="s">
        <v>827</v>
      </c>
      <c r="CR136" s="67" t="s">
        <v>865</v>
      </c>
      <c r="CS136" s="69">
        <v>3657623.88</v>
      </c>
      <c r="CT136" s="69"/>
      <c r="CU136" s="69"/>
      <c r="CV136" s="69">
        <v>0</v>
      </c>
      <c r="CW136" s="69">
        <v>26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7"/>
        <v>CO</v>
      </c>
    </row>
    <row r="137" spans="1:111">
      <c r="A137" t="str">
        <f t="shared" si="6"/>
        <v>04CO</v>
      </c>
      <c r="B137" s="67" t="s">
        <v>3</v>
      </c>
      <c r="C137" s="67" t="s">
        <v>343</v>
      </c>
      <c r="D137" s="67" t="s">
        <v>344</v>
      </c>
      <c r="E137" s="68">
        <v>44314</v>
      </c>
      <c r="F137" s="185" t="s">
        <v>821</v>
      </c>
      <c r="G137" s="67" t="s">
        <v>822</v>
      </c>
      <c r="H137" s="69">
        <v>3</v>
      </c>
      <c r="I137" s="69">
        <v>6</v>
      </c>
      <c r="J137" s="69">
        <v>480</v>
      </c>
      <c r="K137" s="69">
        <v>808</v>
      </c>
      <c r="L137" s="69">
        <v>805</v>
      </c>
      <c r="M137" s="69">
        <v>3</v>
      </c>
      <c r="N137" s="69">
        <v>0</v>
      </c>
      <c r="O137" s="69">
        <v>0</v>
      </c>
      <c r="P137" s="69">
        <v>328</v>
      </c>
      <c r="Q137" s="80">
        <v>0</v>
      </c>
      <c r="R137" s="80">
        <v>12487000</v>
      </c>
      <c r="S137" s="80">
        <v>142304</v>
      </c>
      <c r="T137" s="80">
        <v>12344696</v>
      </c>
      <c r="U137" s="80">
        <v>12883748</v>
      </c>
      <c r="V137" s="80">
        <v>12540269</v>
      </c>
      <c r="W137" s="80">
        <v>0</v>
      </c>
      <c r="X137" s="80">
        <v>0</v>
      </c>
      <c r="Y137" s="80">
        <v>0</v>
      </c>
      <c r="Z137" s="80">
        <v>12540269</v>
      </c>
      <c r="AA137" s="80">
        <v>13525650</v>
      </c>
      <c r="AB137" s="80">
        <v>1012442</v>
      </c>
      <c r="AC137" s="69">
        <v>432553</v>
      </c>
      <c r="AD137" s="69">
        <v>276</v>
      </c>
      <c r="AE137" s="69">
        <v>0</v>
      </c>
      <c r="AF137" s="80">
        <v>0</v>
      </c>
      <c r="AG137" s="80">
        <v>6397</v>
      </c>
      <c r="AH137" s="69">
        <v>0</v>
      </c>
      <c r="AI137" s="69">
        <v>0</v>
      </c>
      <c r="AJ137" s="80">
        <v>0</v>
      </c>
      <c r="AK137" s="80">
        <v>164863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168610</v>
      </c>
      <c r="BB137" s="69">
        <v>68909</v>
      </c>
      <c r="BC137" s="69">
        <v>0</v>
      </c>
      <c r="BD137" s="80">
        <v>0</v>
      </c>
      <c r="BE137" s="80">
        <v>87581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27060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0</v>
      </c>
      <c r="CC137" s="80">
        <v>454512</v>
      </c>
      <c r="CD137" s="69">
        <v>68909</v>
      </c>
      <c r="CE137" s="69" t="s">
        <v>720</v>
      </c>
      <c r="CF137" s="69" t="s">
        <v>721</v>
      </c>
      <c r="CG137" s="69" t="s">
        <v>570</v>
      </c>
      <c r="CH137" s="69" t="s">
        <v>570</v>
      </c>
      <c r="CI137" s="69" t="s">
        <v>570</v>
      </c>
      <c r="CJ137" s="68" t="s">
        <v>570</v>
      </c>
      <c r="CK137" s="68">
        <v>45359</v>
      </c>
      <c r="CL137" s="185" t="s">
        <v>823</v>
      </c>
      <c r="CM137" s="67" t="s">
        <v>824</v>
      </c>
      <c r="CN137" s="67" t="s">
        <v>168</v>
      </c>
      <c r="CO137" s="68">
        <v>45197</v>
      </c>
      <c r="CP137" s="185" t="s">
        <v>825</v>
      </c>
      <c r="CQ137" s="67" t="s">
        <v>824</v>
      </c>
      <c r="CR137" s="67" t="s">
        <v>865</v>
      </c>
      <c r="CS137" s="69">
        <v>14492192.77</v>
      </c>
      <c r="CT137" s="69"/>
      <c r="CU137" s="69"/>
      <c r="CV137" s="69">
        <v>0</v>
      </c>
      <c r="CW137" s="69">
        <v>52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7"/>
        <v>CO</v>
      </c>
    </row>
    <row r="138" spans="1:111">
      <c r="A138" t="str">
        <f t="shared" si="6"/>
        <v>04CO</v>
      </c>
      <c r="B138" s="67" t="s">
        <v>3</v>
      </c>
      <c r="C138" s="67" t="s">
        <v>345</v>
      </c>
      <c r="D138" s="67" t="s">
        <v>346</v>
      </c>
      <c r="E138" s="68">
        <v>44587</v>
      </c>
      <c r="F138" s="185" t="s">
        <v>823</v>
      </c>
      <c r="G138" s="67" t="s">
        <v>829</v>
      </c>
      <c r="H138" s="69">
        <v>2</v>
      </c>
      <c r="I138" s="69">
        <v>4</v>
      </c>
      <c r="J138" s="69">
        <v>269</v>
      </c>
      <c r="K138" s="69">
        <v>478</v>
      </c>
      <c r="L138" s="69">
        <v>478</v>
      </c>
      <c r="M138" s="69">
        <v>0</v>
      </c>
      <c r="N138" s="69">
        <v>0</v>
      </c>
      <c r="O138" s="69">
        <v>0</v>
      </c>
      <c r="P138" s="69">
        <v>209</v>
      </c>
      <c r="Q138" s="80">
        <v>21</v>
      </c>
      <c r="R138" s="80">
        <v>2543608</v>
      </c>
      <c r="S138" s="80">
        <v>50000</v>
      </c>
      <c r="T138" s="80">
        <v>2493608</v>
      </c>
      <c r="U138" s="80">
        <v>2702421</v>
      </c>
      <c r="V138" s="80">
        <v>2682407</v>
      </c>
      <c r="W138" s="80">
        <v>0</v>
      </c>
      <c r="X138" s="80">
        <v>0</v>
      </c>
      <c r="Y138" s="80">
        <v>0</v>
      </c>
      <c r="Z138" s="80">
        <v>2682407</v>
      </c>
      <c r="AA138" s="80">
        <v>2681177</v>
      </c>
      <c r="AB138" s="80">
        <v>5915</v>
      </c>
      <c r="AC138" s="69">
        <v>208813</v>
      </c>
      <c r="AD138" s="69">
        <v>137</v>
      </c>
      <c r="AE138" s="69">
        <v>50</v>
      </c>
      <c r="AF138" s="80">
        <v>0</v>
      </c>
      <c r="AG138" s="80">
        <v>8822</v>
      </c>
      <c r="AH138" s="69">
        <v>0</v>
      </c>
      <c r="AI138" s="69">
        <v>0</v>
      </c>
      <c r="AJ138" s="80">
        <v>0</v>
      </c>
      <c r="AK138" s="80">
        <v>139633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0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0</v>
      </c>
      <c r="BL138" s="80">
        <v>0</v>
      </c>
      <c r="BM138" s="80">
        <v>7145</v>
      </c>
      <c r="BN138" s="69">
        <v>0</v>
      </c>
      <c r="BO138" s="69">
        <v>0</v>
      </c>
      <c r="BP138" s="80">
        <v>0</v>
      </c>
      <c r="BQ138" s="80">
        <v>21699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50</v>
      </c>
      <c r="CB138" s="80">
        <v>0</v>
      </c>
      <c r="CC138" s="80">
        <v>177299</v>
      </c>
      <c r="CD138" s="69">
        <v>0</v>
      </c>
      <c r="CE138" s="69" t="s">
        <v>739</v>
      </c>
      <c r="CF138" s="69" t="s">
        <v>740</v>
      </c>
      <c r="CG138" s="69" t="s">
        <v>570</v>
      </c>
      <c r="CH138" s="69" t="s">
        <v>570</v>
      </c>
      <c r="CI138" s="69" t="s">
        <v>570</v>
      </c>
      <c r="CJ138" s="68" t="s">
        <v>570</v>
      </c>
      <c r="CK138" s="68">
        <v>45351</v>
      </c>
      <c r="CL138" s="185" t="s">
        <v>823</v>
      </c>
      <c r="CM138" s="67" t="s">
        <v>824</v>
      </c>
      <c r="CN138" s="67" t="s">
        <v>168</v>
      </c>
      <c r="CO138" s="68">
        <v>45155</v>
      </c>
      <c r="CP138" s="185" t="s">
        <v>825</v>
      </c>
      <c r="CQ138" s="67" t="s">
        <v>824</v>
      </c>
      <c r="CR138" s="67" t="s">
        <v>865</v>
      </c>
      <c r="CS138" s="69">
        <v>2499977.0099999998</v>
      </c>
      <c r="CT138" s="69"/>
      <c r="CU138" s="69"/>
      <c r="CV138" s="69">
        <v>0</v>
      </c>
      <c r="CW138" s="69">
        <v>22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7"/>
        <v>CO</v>
      </c>
    </row>
    <row r="139" spans="1:111">
      <c r="A139" t="str">
        <f t="shared" si="6"/>
        <v>04CO</v>
      </c>
      <c r="B139" s="67" t="s">
        <v>3</v>
      </c>
      <c r="C139" s="67" t="s">
        <v>347</v>
      </c>
      <c r="D139" s="67" t="s">
        <v>348</v>
      </c>
      <c r="E139" s="68">
        <v>44538</v>
      </c>
      <c r="F139" s="185" t="s">
        <v>828</v>
      </c>
      <c r="G139" s="67" t="s">
        <v>829</v>
      </c>
      <c r="H139" s="69">
        <v>1</v>
      </c>
      <c r="I139" s="69">
        <v>1</v>
      </c>
      <c r="J139" s="69">
        <v>212</v>
      </c>
      <c r="K139" s="69">
        <v>352</v>
      </c>
      <c r="L139" s="69">
        <v>351</v>
      </c>
      <c r="M139" s="69">
        <v>1</v>
      </c>
      <c r="N139" s="69">
        <v>0</v>
      </c>
      <c r="O139" s="69">
        <v>0</v>
      </c>
      <c r="P139" s="69">
        <v>140</v>
      </c>
      <c r="Q139" s="80">
        <v>0</v>
      </c>
      <c r="R139" s="80">
        <v>2000000</v>
      </c>
      <c r="S139" s="80">
        <v>50000</v>
      </c>
      <c r="T139" s="80">
        <v>1950000</v>
      </c>
      <c r="U139" s="80">
        <v>2008938</v>
      </c>
      <c r="V139" s="80">
        <v>1868868</v>
      </c>
      <c r="W139" s="80">
        <v>0</v>
      </c>
      <c r="X139" s="80">
        <v>0</v>
      </c>
      <c r="Y139" s="80">
        <v>0</v>
      </c>
      <c r="Z139" s="80">
        <v>1868868</v>
      </c>
      <c r="AA139" s="80">
        <v>1862040</v>
      </c>
      <c r="AB139" s="80">
        <v>2110</v>
      </c>
      <c r="AC139" s="69">
        <v>8938</v>
      </c>
      <c r="AD139" s="69">
        <v>85</v>
      </c>
      <c r="AE139" s="69">
        <v>0</v>
      </c>
      <c r="AF139" s="80">
        <v>0</v>
      </c>
      <c r="AG139" s="80">
        <v>11450</v>
      </c>
      <c r="AH139" s="69">
        <v>0</v>
      </c>
      <c r="AI139" s="69">
        <v>30</v>
      </c>
      <c r="AJ139" s="80">
        <v>0</v>
      </c>
      <c r="AK139" s="80">
        <v>0</v>
      </c>
      <c r="AL139" s="69">
        <v>0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0</v>
      </c>
      <c r="BB139" s="69">
        <v>0</v>
      </c>
      <c r="BC139" s="69">
        <v>0</v>
      </c>
      <c r="BD139" s="80">
        <v>0</v>
      </c>
      <c r="BE139" s="80">
        <v>0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8938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30</v>
      </c>
      <c r="CB139" s="80">
        <v>0</v>
      </c>
      <c r="CC139" s="80">
        <v>20388</v>
      </c>
      <c r="CD139" s="69">
        <v>0</v>
      </c>
      <c r="CE139" s="69" t="s">
        <v>741</v>
      </c>
      <c r="CF139" s="69" t="s">
        <v>742</v>
      </c>
      <c r="CG139" s="69" t="s">
        <v>570</v>
      </c>
      <c r="CH139" s="69" t="s">
        <v>570</v>
      </c>
      <c r="CI139" s="69" t="s">
        <v>570</v>
      </c>
      <c r="CJ139" s="68" t="s">
        <v>570</v>
      </c>
      <c r="CK139" s="68">
        <v>45131</v>
      </c>
      <c r="CL139" s="185" t="s">
        <v>825</v>
      </c>
      <c r="CM139" s="67" t="s">
        <v>824</v>
      </c>
      <c r="CN139" s="67" t="s">
        <v>168</v>
      </c>
      <c r="CO139" s="68">
        <v>45077</v>
      </c>
      <c r="CP139" s="185" t="s">
        <v>821</v>
      </c>
      <c r="CQ139" s="67" t="s">
        <v>827</v>
      </c>
      <c r="CR139" s="67" t="s">
        <v>865</v>
      </c>
      <c r="CS139" s="69">
        <v>2421037.86</v>
      </c>
      <c r="CT139" s="69"/>
      <c r="CU139" s="69"/>
      <c r="CV139" s="69">
        <v>0</v>
      </c>
      <c r="CW139" s="69">
        <v>25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7"/>
        <v>CO</v>
      </c>
    </row>
    <row r="140" spans="1:111">
      <c r="A140" t="str">
        <f t="shared" si="6"/>
        <v>04CO</v>
      </c>
      <c r="B140" s="67" t="s">
        <v>3</v>
      </c>
      <c r="C140" s="67" t="s">
        <v>349</v>
      </c>
      <c r="D140" s="67" t="s">
        <v>350</v>
      </c>
      <c r="E140" s="68">
        <v>44587</v>
      </c>
      <c r="F140" s="185" t="s">
        <v>823</v>
      </c>
      <c r="G140" s="67" t="s">
        <v>829</v>
      </c>
      <c r="H140" s="69">
        <v>2</v>
      </c>
      <c r="I140" s="69">
        <v>1</v>
      </c>
      <c r="J140" s="69">
        <v>178</v>
      </c>
      <c r="K140" s="69">
        <v>274</v>
      </c>
      <c r="L140" s="69">
        <v>274</v>
      </c>
      <c r="M140" s="69">
        <v>0</v>
      </c>
      <c r="N140" s="69">
        <v>0</v>
      </c>
      <c r="O140" s="69">
        <v>0</v>
      </c>
      <c r="P140" s="69">
        <v>96</v>
      </c>
      <c r="Q140" s="80">
        <v>0</v>
      </c>
      <c r="R140" s="80">
        <v>957661</v>
      </c>
      <c r="S140" s="80">
        <v>40792</v>
      </c>
      <c r="T140" s="80">
        <v>916869</v>
      </c>
      <c r="U140" s="80">
        <v>958736</v>
      </c>
      <c r="V140" s="80">
        <v>900445</v>
      </c>
      <c r="W140" s="80">
        <v>0</v>
      </c>
      <c r="X140" s="80">
        <v>0</v>
      </c>
      <c r="Y140" s="80">
        <v>0</v>
      </c>
      <c r="Z140" s="80">
        <v>900445</v>
      </c>
      <c r="AA140" s="80">
        <v>899370</v>
      </c>
      <c r="AB140" s="80">
        <v>0</v>
      </c>
      <c r="AC140" s="69">
        <v>1075</v>
      </c>
      <c r="AD140" s="69">
        <v>72</v>
      </c>
      <c r="AE140" s="69">
        <v>0</v>
      </c>
      <c r="AF140" s="80">
        <v>0</v>
      </c>
      <c r="AG140" s="80">
        <v>0</v>
      </c>
      <c r="AH140" s="69">
        <v>0</v>
      </c>
      <c r="AI140" s="69">
        <v>0</v>
      </c>
      <c r="AJ140" s="80">
        <v>0</v>
      </c>
      <c r="AK140" s="80">
        <v>8111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30</v>
      </c>
      <c r="BL140" s="80">
        <v>0</v>
      </c>
      <c r="BM140" s="80">
        <v>1075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30</v>
      </c>
      <c r="CB140" s="80">
        <v>0</v>
      </c>
      <c r="CC140" s="80">
        <v>9186</v>
      </c>
      <c r="CD140" s="69">
        <v>0</v>
      </c>
      <c r="CE140" s="69" t="s">
        <v>743</v>
      </c>
      <c r="CF140" s="69" t="s">
        <v>744</v>
      </c>
      <c r="CG140" s="69" t="s">
        <v>570</v>
      </c>
      <c r="CH140" s="69" t="s">
        <v>570</v>
      </c>
      <c r="CI140" s="69" t="s">
        <v>570</v>
      </c>
      <c r="CJ140" s="68" t="s">
        <v>570</v>
      </c>
      <c r="CK140" s="68">
        <v>45113</v>
      </c>
      <c r="CL140" s="185" t="s">
        <v>825</v>
      </c>
      <c r="CM140" s="67" t="s">
        <v>824</v>
      </c>
      <c r="CN140" s="67" t="s">
        <v>168</v>
      </c>
      <c r="CO140" s="68">
        <v>45057</v>
      </c>
      <c r="CP140" s="185" t="s">
        <v>821</v>
      </c>
      <c r="CQ140" s="67" t="s">
        <v>827</v>
      </c>
      <c r="CR140" s="67" t="s">
        <v>866</v>
      </c>
      <c r="CS140" s="69">
        <v>927528.71</v>
      </c>
      <c r="CT140" s="69"/>
      <c r="CU140" s="69"/>
      <c r="CV140" s="69">
        <v>0</v>
      </c>
      <c r="CW140" s="69">
        <v>24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7"/>
        <v>CO</v>
      </c>
    </row>
    <row r="141" spans="1:111">
      <c r="A141" t="str">
        <f t="shared" si="6"/>
        <v>04CO</v>
      </c>
      <c r="B141" s="67" t="s">
        <v>3</v>
      </c>
      <c r="C141" s="67" t="s">
        <v>512</v>
      </c>
      <c r="D141" s="67" t="s">
        <v>513</v>
      </c>
      <c r="E141" s="68">
        <v>44678</v>
      </c>
      <c r="F141" s="185" t="s">
        <v>821</v>
      </c>
      <c r="G141" s="67" t="s">
        <v>829</v>
      </c>
      <c r="H141" s="69">
        <v>2</v>
      </c>
      <c r="I141" s="69">
        <v>0</v>
      </c>
      <c r="J141" s="69">
        <v>172</v>
      </c>
      <c r="K141" s="69">
        <v>266</v>
      </c>
      <c r="L141" s="69">
        <v>266</v>
      </c>
      <c r="M141" s="69">
        <v>0</v>
      </c>
      <c r="N141" s="69">
        <v>0</v>
      </c>
      <c r="O141" s="69">
        <v>0</v>
      </c>
      <c r="P141" s="69">
        <v>94</v>
      </c>
      <c r="Q141" s="80">
        <v>0</v>
      </c>
      <c r="R141" s="80">
        <v>1248248</v>
      </c>
      <c r="S141" s="80">
        <v>50000</v>
      </c>
      <c r="T141" s="80">
        <v>1198248</v>
      </c>
      <c r="U141" s="80">
        <v>1248248</v>
      </c>
      <c r="V141" s="80">
        <v>1203185</v>
      </c>
      <c r="W141" s="80">
        <v>0</v>
      </c>
      <c r="X141" s="80">
        <v>0</v>
      </c>
      <c r="Y141" s="80">
        <v>0</v>
      </c>
      <c r="Z141" s="80">
        <v>1203185</v>
      </c>
      <c r="AA141" s="80">
        <v>1200343</v>
      </c>
      <c r="AB141" s="80">
        <v>-2841</v>
      </c>
      <c r="AC141" s="69">
        <v>0</v>
      </c>
      <c r="AD141" s="69">
        <v>68</v>
      </c>
      <c r="AE141" s="69">
        <v>0</v>
      </c>
      <c r="AF141" s="80">
        <v>0</v>
      </c>
      <c r="AG141" s="80">
        <v>1296</v>
      </c>
      <c r="AH141" s="69">
        <v>0</v>
      </c>
      <c r="AI141" s="69">
        <v>0</v>
      </c>
      <c r="AJ141" s="80">
        <v>0</v>
      </c>
      <c r="AK141" s="80">
        <v>16795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0</v>
      </c>
      <c r="BB141" s="69">
        <v>0</v>
      </c>
      <c r="BC141" s="69">
        <v>0</v>
      </c>
      <c r="BD141" s="80">
        <v>0</v>
      </c>
      <c r="BE141" s="80">
        <v>0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0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0</v>
      </c>
      <c r="CC141" s="80">
        <v>18092</v>
      </c>
      <c r="CD141" s="69">
        <v>0</v>
      </c>
      <c r="CE141" s="69" t="s">
        <v>745</v>
      </c>
      <c r="CF141" s="69" t="s">
        <v>746</v>
      </c>
      <c r="CG141" s="69" t="s">
        <v>570</v>
      </c>
      <c r="CH141" s="69" t="s">
        <v>570</v>
      </c>
      <c r="CI141" s="69" t="s">
        <v>570</v>
      </c>
      <c r="CJ141" s="68" t="s">
        <v>570</v>
      </c>
      <c r="CK141" s="68">
        <v>45364</v>
      </c>
      <c r="CL141" s="185" t="s">
        <v>823</v>
      </c>
      <c r="CM141" s="67" t="s">
        <v>824</v>
      </c>
      <c r="CN141" s="67" t="s">
        <v>168</v>
      </c>
      <c r="CO141" s="68">
        <v>45315</v>
      </c>
      <c r="CP141" s="185" t="s">
        <v>823</v>
      </c>
      <c r="CQ141" s="67" t="s">
        <v>824</v>
      </c>
      <c r="CR141" s="67" t="s">
        <v>865</v>
      </c>
      <c r="CS141" s="69">
        <v>1328803.72</v>
      </c>
      <c r="CT141" s="69"/>
      <c r="CU141" s="69"/>
      <c r="CV141" s="69">
        <v>0</v>
      </c>
      <c r="CW141" s="69">
        <v>26</v>
      </c>
      <c r="CX141" s="69">
        <v>0</v>
      </c>
      <c r="CY141" s="69">
        <v>0</v>
      </c>
      <c r="CZ141" s="69">
        <v>0</v>
      </c>
      <c r="DA141" s="69">
        <v>0</v>
      </c>
      <c r="DG141" t="str">
        <f t="shared" si="7"/>
        <v>CO</v>
      </c>
    </row>
    <row r="142" spans="1:111">
      <c r="A142" t="str">
        <f t="shared" si="6"/>
        <v>04CO</v>
      </c>
      <c r="B142" s="67" t="s">
        <v>3</v>
      </c>
      <c r="C142" s="67" t="s">
        <v>747</v>
      </c>
      <c r="D142" s="67" t="s">
        <v>867</v>
      </c>
      <c r="E142" s="68">
        <v>44650</v>
      </c>
      <c r="F142" s="185" t="s">
        <v>823</v>
      </c>
      <c r="G142" s="67" t="s">
        <v>829</v>
      </c>
      <c r="H142" s="69">
        <v>3</v>
      </c>
      <c r="I142" s="69">
        <v>0</v>
      </c>
      <c r="J142" s="69">
        <v>229</v>
      </c>
      <c r="K142" s="69">
        <v>338</v>
      </c>
      <c r="L142" s="69">
        <v>338</v>
      </c>
      <c r="M142" s="69">
        <v>0</v>
      </c>
      <c r="N142" s="69">
        <v>0</v>
      </c>
      <c r="O142" s="69">
        <v>0</v>
      </c>
      <c r="P142" s="69">
        <v>109</v>
      </c>
      <c r="Q142" s="80">
        <v>0</v>
      </c>
      <c r="R142" s="80">
        <v>2249738</v>
      </c>
      <c r="S142" s="80">
        <v>50000</v>
      </c>
      <c r="T142" s="80">
        <v>2199738</v>
      </c>
      <c r="U142" s="80">
        <v>2249738</v>
      </c>
      <c r="V142" s="80">
        <v>2253443</v>
      </c>
      <c r="W142" s="80">
        <v>0</v>
      </c>
      <c r="X142" s="80">
        <v>0</v>
      </c>
      <c r="Y142" s="80">
        <v>0</v>
      </c>
      <c r="Z142" s="80">
        <v>2253443</v>
      </c>
      <c r="AA142" s="80">
        <v>2251225</v>
      </c>
      <c r="AB142" s="80">
        <v>-2218</v>
      </c>
      <c r="AC142" s="69">
        <v>0</v>
      </c>
      <c r="AD142" s="69">
        <v>87</v>
      </c>
      <c r="AE142" s="69">
        <v>0</v>
      </c>
      <c r="AF142" s="80">
        <v>0</v>
      </c>
      <c r="AG142" s="80">
        <v>0</v>
      </c>
      <c r="AH142" s="69">
        <v>0</v>
      </c>
      <c r="AI142" s="69">
        <v>0</v>
      </c>
      <c r="AJ142" s="80">
        <v>0</v>
      </c>
      <c r="AK142" s="80">
        <v>0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0</v>
      </c>
      <c r="BB142" s="69">
        <v>0</v>
      </c>
      <c r="BC142" s="69">
        <v>0</v>
      </c>
      <c r="BD142" s="80">
        <v>0</v>
      </c>
      <c r="BE142" s="80">
        <v>0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0</v>
      </c>
      <c r="BN142" s="69">
        <v>0</v>
      </c>
      <c r="BO142" s="69">
        <v>0</v>
      </c>
      <c r="BP142" s="80">
        <v>0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0</v>
      </c>
      <c r="CB142" s="80">
        <v>0</v>
      </c>
      <c r="CC142" s="80">
        <v>0</v>
      </c>
      <c r="CD142" s="69">
        <v>0</v>
      </c>
      <c r="CE142" s="69" t="s">
        <v>748</v>
      </c>
      <c r="CF142" s="69" t="s">
        <v>749</v>
      </c>
      <c r="CG142" s="69" t="s">
        <v>570</v>
      </c>
      <c r="CH142" s="69" t="s">
        <v>570</v>
      </c>
      <c r="CI142" s="69" t="s">
        <v>570</v>
      </c>
      <c r="CJ142" s="68" t="s">
        <v>570</v>
      </c>
      <c r="CK142" s="68">
        <v>45239</v>
      </c>
      <c r="CL142" s="185" t="s">
        <v>828</v>
      </c>
      <c r="CM142" s="67" t="s">
        <v>824</v>
      </c>
      <c r="CN142" s="67" t="s">
        <v>168</v>
      </c>
      <c r="CO142" s="68">
        <v>45147</v>
      </c>
      <c r="CP142" s="185" t="s">
        <v>825</v>
      </c>
      <c r="CQ142" s="67" t="s">
        <v>824</v>
      </c>
      <c r="CR142" s="67" t="s">
        <v>865</v>
      </c>
      <c r="CS142" s="69">
        <v>2503871.5699999998</v>
      </c>
      <c r="CT142" s="69"/>
      <c r="CU142" s="69"/>
      <c r="CV142" s="69">
        <v>0</v>
      </c>
      <c r="CW142" s="69">
        <v>22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7"/>
        <v>CO</v>
      </c>
    </row>
    <row r="143" spans="1:111">
      <c r="A143" t="str">
        <f t="shared" si="6"/>
        <v>04CO</v>
      </c>
      <c r="B143" s="67" t="s">
        <v>3</v>
      </c>
      <c r="C143" s="67" t="s">
        <v>514</v>
      </c>
      <c r="D143" s="67" t="s">
        <v>515</v>
      </c>
      <c r="E143" s="68">
        <v>44650</v>
      </c>
      <c r="F143" s="185" t="s">
        <v>823</v>
      </c>
      <c r="G143" s="67" t="s">
        <v>829</v>
      </c>
      <c r="H143" s="69">
        <v>3</v>
      </c>
      <c r="I143" s="69">
        <v>1</v>
      </c>
      <c r="J143" s="69">
        <v>222</v>
      </c>
      <c r="K143" s="69">
        <v>287</v>
      </c>
      <c r="L143" s="69">
        <v>287</v>
      </c>
      <c r="M143" s="69">
        <v>0</v>
      </c>
      <c r="N143" s="69">
        <v>0</v>
      </c>
      <c r="O143" s="69">
        <v>0</v>
      </c>
      <c r="P143" s="69">
        <v>65</v>
      </c>
      <c r="Q143" s="80">
        <v>0</v>
      </c>
      <c r="R143" s="80">
        <v>1967721</v>
      </c>
      <c r="S143" s="80">
        <v>50000</v>
      </c>
      <c r="T143" s="80">
        <v>1917721</v>
      </c>
      <c r="U143" s="80">
        <v>1967721</v>
      </c>
      <c r="V143" s="80">
        <v>1856962</v>
      </c>
      <c r="W143" s="80">
        <v>0</v>
      </c>
      <c r="X143" s="80">
        <v>0</v>
      </c>
      <c r="Y143" s="80">
        <v>0</v>
      </c>
      <c r="Z143" s="80">
        <v>1856962</v>
      </c>
      <c r="AA143" s="80">
        <v>1856374</v>
      </c>
      <c r="AB143" s="80">
        <v>2046</v>
      </c>
      <c r="AC143" s="69">
        <v>2634</v>
      </c>
      <c r="AD143" s="69">
        <v>47</v>
      </c>
      <c r="AE143" s="69">
        <v>0</v>
      </c>
      <c r="AF143" s="80">
        <v>0</v>
      </c>
      <c r="AG143" s="80">
        <v>0</v>
      </c>
      <c r="AH143" s="69">
        <v>0</v>
      </c>
      <c r="AI143" s="69">
        <v>0</v>
      </c>
      <c r="AJ143" s="80">
        <v>0</v>
      </c>
      <c r="AK143" s="80">
        <v>6840</v>
      </c>
      <c r="AL143" s="69">
        <v>0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0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0</v>
      </c>
      <c r="BB143" s="69">
        <v>0</v>
      </c>
      <c r="BC143" s="69">
        <v>0</v>
      </c>
      <c r="BD143" s="80">
        <v>0</v>
      </c>
      <c r="BE143" s="80">
        <v>0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0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6840</v>
      </c>
      <c r="CD143" s="69">
        <v>0</v>
      </c>
      <c r="CE143" s="69" t="s">
        <v>750</v>
      </c>
      <c r="CF143" s="69" t="s">
        <v>751</v>
      </c>
      <c r="CG143" s="69" t="s">
        <v>570</v>
      </c>
      <c r="CH143" s="69" t="s">
        <v>570</v>
      </c>
      <c r="CI143" s="69" t="s">
        <v>570</v>
      </c>
      <c r="CJ143" s="68" t="s">
        <v>570</v>
      </c>
      <c r="CK143" s="68">
        <v>45187</v>
      </c>
      <c r="CL143" s="185" t="s">
        <v>825</v>
      </c>
      <c r="CM143" s="67" t="s">
        <v>824</v>
      </c>
      <c r="CN143" s="67" t="s">
        <v>168</v>
      </c>
      <c r="CO143" s="68">
        <v>45046</v>
      </c>
      <c r="CP143" s="185" t="s">
        <v>821</v>
      </c>
      <c r="CQ143" s="67" t="s">
        <v>827</v>
      </c>
      <c r="CR143" s="67" t="s">
        <v>865</v>
      </c>
      <c r="CS143" s="69">
        <v>2135578.09</v>
      </c>
      <c r="CT143" s="69"/>
      <c r="CU143" s="69"/>
      <c r="CV143" s="69">
        <v>0</v>
      </c>
      <c r="CW143" s="69">
        <v>18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7"/>
        <v>CO</v>
      </c>
    </row>
    <row r="144" spans="1:111">
      <c r="A144" t="str">
        <f t="shared" si="6"/>
        <v>04CO</v>
      </c>
      <c r="B144" s="67" t="s">
        <v>3</v>
      </c>
      <c r="C144" s="67" t="s">
        <v>351</v>
      </c>
      <c r="D144" s="67" t="s">
        <v>352</v>
      </c>
      <c r="E144" s="68">
        <v>44678</v>
      </c>
      <c r="F144" s="185" t="s">
        <v>821</v>
      </c>
      <c r="G144" s="67" t="s">
        <v>829</v>
      </c>
      <c r="H144" s="69">
        <v>2</v>
      </c>
      <c r="I144" s="69">
        <v>3</v>
      </c>
      <c r="J144" s="69">
        <v>227</v>
      </c>
      <c r="K144" s="69">
        <v>321</v>
      </c>
      <c r="L144" s="69">
        <v>321</v>
      </c>
      <c r="M144" s="69">
        <v>0</v>
      </c>
      <c r="N144" s="69">
        <v>0</v>
      </c>
      <c r="O144" s="69">
        <v>0</v>
      </c>
      <c r="P144" s="69">
        <v>94</v>
      </c>
      <c r="Q144" s="80">
        <v>0</v>
      </c>
      <c r="R144" s="80">
        <v>4491996</v>
      </c>
      <c r="S144" s="80">
        <v>50000</v>
      </c>
      <c r="T144" s="80">
        <v>4441996</v>
      </c>
      <c r="U144" s="80">
        <v>4563991</v>
      </c>
      <c r="V144" s="80">
        <v>4393362</v>
      </c>
      <c r="W144" s="80">
        <v>0</v>
      </c>
      <c r="X144" s="80">
        <v>0</v>
      </c>
      <c r="Y144" s="80">
        <v>0</v>
      </c>
      <c r="Z144" s="80">
        <v>4393362</v>
      </c>
      <c r="AA144" s="80">
        <v>4376466</v>
      </c>
      <c r="AB144" s="80">
        <v>-6110</v>
      </c>
      <c r="AC144" s="69">
        <v>71995</v>
      </c>
      <c r="AD144" s="69">
        <v>57</v>
      </c>
      <c r="AE144" s="69">
        <v>0</v>
      </c>
      <c r="AF144" s="80">
        <v>0</v>
      </c>
      <c r="AG144" s="80">
        <v>0</v>
      </c>
      <c r="AH144" s="69">
        <v>0</v>
      </c>
      <c r="AI144" s="69">
        <v>0</v>
      </c>
      <c r="AJ144" s="80">
        <v>0</v>
      </c>
      <c r="AK144" s="80">
        <v>86648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-51997</v>
      </c>
      <c r="BB144" s="69">
        <v>0</v>
      </c>
      <c r="BC144" s="69">
        <v>0</v>
      </c>
      <c r="BD144" s="80">
        <v>0</v>
      </c>
      <c r="BE144" s="80">
        <v>5237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0</v>
      </c>
      <c r="BL144" s="80">
        <v>0</v>
      </c>
      <c r="BM144" s="80">
        <v>10786</v>
      </c>
      <c r="BN144" s="69">
        <v>0</v>
      </c>
      <c r="BO144" s="69">
        <v>0</v>
      </c>
      <c r="BP144" s="80">
        <v>0</v>
      </c>
      <c r="BQ144" s="80">
        <v>33274</v>
      </c>
      <c r="BR144" s="69">
        <v>33274</v>
      </c>
      <c r="BS144" s="69">
        <v>0</v>
      </c>
      <c r="BT144" s="80">
        <v>0</v>
      </c>
      <c r="BU144" s="80">
        <v>0</v>
      </c>
      <c r="BV144" s="69">
        <v>0</v>
      </c>
      <c r="BW144" s="69">
        <v>11</v>
      </c>
      <c r="BX144" s="80">
        <v>0</v>
      </c>
      <c r="BY144" s="80">
        <v>0</v>
      </c>
      <c r="BZ144" s="69">
        <v>0</v>
      </c>
      <c r="CA144" s="69">
        <v>11</v>
      </c>
      <c r="CB144" s="80">
        <v>0</v>
      </c>
      <c r="CC144" s="80">
        <v>83947</v>
      </c>
      <c r="CD144" s="69">
        <v>33274</v>
      </c>
      <c r="CE144" s="69" t="s">
        <v>735</v>
      </c>
      <c r="CF144" s="69" t="s">
        <v>736</v>
      </c>
      <c r="CG144" s="69" t="s">
        <v>570</v>
      </c>
      <c r="CH144" s="69" t="s">
        <v>570</v>
      </c>
      <c r="CI144" s="69" t="s">
        <v>570</v>
      </c>
      <c r="CJ144" s="68" t="s">
        <v>570</v>
      </c>
      <c r="CK144" s="68">
        <v>45184</v>
      </c>
      <c r="CL144" s="185" t="s">
        <v>825</v>
      </c>
      <c r="CM144" s="67" t="s">
        <v>824</v>
      </c>
      <c r="CN144" s="67" t="s">
        <v>168</v>
      </c>
      <c r="CO144" s="68">
        <v>45091</v>
      </c>
      <c r="CP144" s="185" t="s">
        <v>821</v>
      </c>
      <c r="CQ144" s="67" t="s">
        <v>827</v>
      </c>
      <c r="CR144" s="67" t="s">
        <v>866</v>
      </c>
      <c r="CS144" s="69">
        <v>4062646.65</v>
      </c>
      <c r="CT144" s="69"/>
      <c r="CU144" s="69"/>
      <c r="CV144" s="69">
        <v>0</v>
      </c>
      <c r="CW144" s="69">
        <v>26</v>
      </c>
      <c r="CX144" s="69">
        <v>0</v>
      </c>
      <c r="CY144" s="69">
        <v>0</v>
      </c>
      <c r="CZ144" s="69">
        <v>0</v>
      </c>
      <c r="DA144" s="69">
        <v>0</v>
      </c>
      <c r="DG144" t="str">
        <f t="shared" si="7"/>
        <v>CO</v>
      </c>
    </row>
    <row r="145" spans="1:111">
      <c r="A145" t="str">
        <f t="shared" si="6"/>
        <v>04CO</v>
      </c>
      <c r="B145" s="67" t="s">
        <v>3</v>
      </c>
      <c r="C145" s="67" t="s">
        <v>752</v>
      </c>
      <c r="D145" s="67" t="s">
        <v>868</v>
      </c>
      <c r="E145" s="68">
        <v>44979</v>
      </c>
      <c r="F145" s="185" t="s">
        <v>823</v>
      </c>
      <c r="G145" s="67" t="s">
        <v>827</v>
      </c>
      <c r="H145" s="69">
        <v>1</v>
      </c>
      <c r="I145" s="69">
        <v>0</v>
      </c>
      <c r="J145" s="69">
        <v>126</v>
      </c>
      <c r="K145" s="69">
        <v>160</v>
      </c>
      <c r="L145" s="69">
        <v>142</v>
      </c>
      <c r="M145" s="69">
        <v>18</v>
      </c>
      <c r="N145" s="69">
        <v>0</v>
      </c>
      <c r="O145" s="69">
        <v>0</v>
      </c>
      <c r="P145" s="69">
        <v>34</v>
      </c>
      <c r="Q145" s="80">
        <v>0</v>
      </c>
      <c r="R145" s="80">
        <v>1125012</v>
      </c>
      <c r="S145" s="80">
        <v>41897</v>
      </c>
      <c r="T145" s="80">
        <v>1083114</v>
      </c>
      <c r="U145" s="80">
        <v>1125012</v>
      </c>
      <c r="V145" s="80">
        <v>994908</v>
      </c>
      <c r="W145" s="80">
        <v>0</v>
      </c>
      <c r="X145" s="80">
        <v>0</v>
      </c>
      <c r="Y145" s="80">
        <v>0</v>
      </c>
      <c r="Z145" s="80">
        <v>994908</v>
      </c>
      <c r="AA145" s="80">
        <v>994009</v>
      </c>
      <c r="AB145" s="80">
        <v>-899</v>
      </c>
      <c r="AC145" s="69">
        <v>0</v>
      </c>
      <c r="AD145" s="69">
        <v>11</v>
      </c>
      <c r="AE145" s="69">
        <v>0</v>
      </c>
      <c r="AF145" s="80">
        <v>0</v>
      </c>
      <c r="AG145" s="80">
        <v>0</v>
      </c>
      <c r="AH145" s="69">
        <v>0</v>
      </c>
      <c r="AI145" s="69">
        <v>0</v>
      </c>
      <c r="AJ145" s="80">
        <v>0</v>
      </c>
      <c r="AK145" s="80">
        <v>0</v>
      </c>
      <c r="AL145" s="69">
        <v>0</v>
      </c>
      <c r="AM145" s="69">
        <v>0</v>
      </c>
      <c r="AN145" s="80">
        <v>0</v>
      </c>
      <c r="AO145" s="80">
        <v>0</v>
      </c>
      <c r="AP145" s="69">
        <v>0</v>
      </c>
      <c r="AQ145" s="69">
        <v>0</v>
      </c>
      <c r="AR145" s="80">
        <v>0</v>
      </c>
      <c r="AS145" s="80">
        <v>0</v>
      </c>
      <c r="AT145" s="69">
        <v>0</v>
      </c>
      <c r="AU145" s="69">
        <v>0</v>
      </c>
      <c r="AV145" s="80">
        <v>0</v>
      </c>
      <c r="AW145" s="80">
        <v>0</v>
      </c>
      <c r="AX145" s="69">
        <v>0</v>
      </c>
      <c r="AY145" s="69">
        <v>0</v>
      </c>
      <c r="AZ145" s="80">
        <v>0</v>
      </c>
      <c r="BA145" s="80">
        <v>0</v>
      </c>
      <c r="BB145" s="69">
        <v>0</v>
      </c>
      <c r="BC145" s="69">
        <v>0</v>
      </c>
      <c r="BD145" s="80">
        <v>0</v>
      </c>
      <c r="BE145" s="80">
        <v>0</v>
      </c>
      <c r="BF145" s="69">
        <v>0</v>
      </c>
      <c r="BG145" s="69">
        <v>0</v>
      </c>
      <c r="BH145" s="80">
        <v>0</v>
      </c>
      <c r="BI145" s="80">
        <v>0</v>
      </c>
      <c r="BJ145" s="69">
        <v>0</v>
      </c>
      <c r="BK145" s="69">
        <v>0</v>
      </c>
      <c r="BL145" s="80">
        <v>0</v>
      </c>
      <c r="BM145" s="80">
        <v>0</v>
      </c>
      <c r="BN145" s="69">
        <v>0</v>
      </c>
      <c r="BO145" s="69">
        <v>0</v>
      </c>
      <c r="BP145" s="80">
        <v>0</v>
      </c>
      <c r="BQ145" s="80">
        <v>0</v>
      </c>
      <c r="BR145" s="69">
        <v>0</v>
      </c>
      <c r="BS145" s="69">
        <v>0</v>
      </c>
      <c r="BT145" s="80">
        <v>0</v>
      </c>
      <c r="BU145" s="80">
        <v>0</v>
      </c>
      <c r="BV145" s="69">
        <v>0</v>
      </c>
      <c r="BW145" s="69">
        <v>0</v>
      </c>
      <c r="BX145" s="80">
        <v>0</v>
      </c>
      <c r="BY145" s="80">
        <v>0</v>
      </c>
      <c r="BZ145" s="69">
        <v>0</v>
      </c>
      <c r="CA145" s="69">
        <v>0</v>
      </c>
      <c r="CB145" s="80">
        <v>0</v>
      </c>
      <c r="CC145" s="80">
        <v>0</v>
      </c>
      <c r="CD145" s="69">
        <v>0</v>
      </c>
      <c r="CE145" s="69" t="s">
        <v>733</v>
      </c>
      <c r="CF145" s="69" t="s">
        <v>734</v>
      </c>
      <c r="CG145" s="69" t="s">
        <v>570</v>
      </c>
      <c r="CH145" s="69" t="s">
        <v>570</v>
      </c>
      <c r="CI145" s="69" t="s">
        <v>570</v>
      </c>
      <c r="CJ145" s="68" t="s">
        <v>570</v>
      </c>
      <c r="CK145" s="68">
        <v>45380</v>
      </c>
      <c r="CL145" s="185" t="s">
        <v>823</v>
      </c>
      <c r="CM145" s="67" t="s">
        <v>824</v>
      </c>
      <c r="CN145" s="67" t="s">
        <v>168</v>
      </c>
      <c r="CO145" s="68">
        <v>45307</v>
      </c>
      <c r="CP145" s="185" t="s">
        <v>823</v>
      </c>
      <c r="CQ145" s="67" t="s">
        <v>824</v>
      </c>
      <c r="CR145" s="67" t="s">
        <v>866</v>
      </c>
      <c r="CS145" s="69">
        <v>879841.48</v>
      </c>
      <c r="CT145" s="69"/>
      <c r="CU145" s="69"/>
      <c r="CV145" s="69">
        <v>0</v>
      </c>
      <c r="CW145" s="69">
        <v>23</v>
      </c>
      <c r="CX145" s="69">
        <v>0</v>
      </c>
      <c r="CY145" s="69">
        <v>0</v>
      </c>
      <c r="CZ145" s="69">
        <v>0</v>
      </c>
      <c r="DA145" s="69">
        <v>0</v>
      </c>
      <c r="DG145" t="str">
        <f t="shared" si="7"/>
        <v>CO</v>
      </c>
    </row>
    <row r="146" spans="1:111">
      <c r="A146" t="str">
        <f t="shared" si="6"/>
        <v>04CO</v>
      </c>
      <c r="B146" s="67" t="s">
        <v>3</v>
      </c>
      <c r="C146" s="67" t="s">
        <v>516</v>
      </c>
      <c r="D146" s="67" t="s">
        <v>517</v>
      </c>
      <c r="E146" s="68">
        <v>44902</v>
      </c>
      <c r="F146" s="185" t="s">
        <v>828</v>
      </c>
      <c r="G146" s="67" t="s">
        <v>827</v>
      </c>
      <c r="H146" s="69">
        <v>1</v>
      </c>
      <c r="I146" s="69">
        <v>0</v>
      </c>
      <c r="J146" s="69">
        <v>122</v>
      </c>
      <c r="K146" s="69">
        <v>127</v>
      </c>
      <c r="L146" s="69">
        <v>107</v>
      </c>
      <c r="M146" s="69">
        <v>20</v>
      </c>
      <c r="N146" s="69">
        <v>0</v>
      </c>
      <c r="O146" s="69">
        <v>0</v>
      </c>
      <c r="P146" s="69">
        <v>5</v>
      </c>
      <c r="Q146" s="80">
        <v>0</v>
      </c>
      <c r="R146" s="80">
        <v>1050673</v>
      </c>
      <c r="S146" s="80">
        <v>49045</v>
      </c>
      <c r="T146" s="80">
        <v>1001629</v>
      </c>
      <c r="U146" s="80">
        <v>1050673</v>
      </c>
      <c r="V146" s="80">
        <v>985015</v>
      </c>
      <c r="W146" s="80">
        <v>0</v>
      </c>
      <c r="X146" s="80">
        <v>0</v>
      </c>
      <c r="Y146" s="80">
        <v>0</v>
      </c>
      <c r="Z146" s="80">
        <v>985015</v>
      </c>
      <c r="AA146" s="80">
        <v>985015</v>
      </c>
      <c r="AB146" s="80">
        <v>0</v>
      </c>
      <c r="AC146" s="69">
        <v>0</v>
      </c>
      <c r="AD146" s="69">
        <v>1</v>
      </c>
      <c r="AE146" s="69">
        <v>0</v>
      </c>
      <c r="AF146" s="80">
        <v>0</v>
      </c>
      <c r="AG146" s="80">
        <v>0</v>
      </c>
      <c r="AH146" s="69">
        <v>0</v>
      </c>
      <c r="AI146" s="69">
        <v>0</v>
      </c>
      <c r="AJ146" s="80">
        <v>0</v>
      </c>
      <c r="AK146" s="80">
        <v>0</v>
      </c>
      <c r="AL146" s="69">
        <v>0</v>
      </c>
      <c r="AM146" s="69">
        <v>0</v>
      </c>
      <c r="AN146" s="80">
        <v>0</v>
      </c>
      <c r="AO146" s="80">
        <v>0</v>
      </c>
      <c r="AP146" s="69">
        <v>0</v>
      </c>
      <c r="AQ146" s="69">
        <v>0</v>
      </c>
      <c r="AR146" s="80">
        <v>0</v>
      </c>
      <c r="AS146" s="80">
        <v>0</v>
      </c>
      <c r="AT146" s="69">
        <v>0</v>
      </c>
      <c r="AU146" s="69">
        <v>0</v>
      </c>
      <c r="AV146" s="80">
        <v>0</v>
      </c>
      <c r="AW146" s="80">
        <v>0</v>
      </c>
      <c r="AX146" s="69">
        <v>0</v>
      </c>
      <c r="AY146" s="69">
        <v>0</v>
      </c>
      <c r="AZ146" s="80">
        <v>0</v>
      </c>
      <c r="BA146" s="80">
        <v>0</v>
      </c>
      <c r="BB146" s="69">
        <v>0</v>
      </c>
      <c r="BC146" s="69">
        <v>0</v>
      </c>
      <c r="BD146" s="80">
        <v>0</v>
      </c>
      <c r="BE146" s="80">
        <v>7920</v>
      </c>
      <c r="BF146" s="69">
        <v>0</v>
      </c>
      <c r="BG146" s="69">
        <v>0</v>
      </c>
      <c r="BH146" s="80">
        <v>0</v>
      </c>
      <c r="BI146" s="80">
        <v>0</v>
      </c>
      <c r="BJ146" s="69">
        <v>0</v>
      </c>
      <c r="BK146" s="69">
        <v>0</v>
      </c>
      <c r="BL146" s="80">
        <v>0</v>
      </c>
      <c r="BM146" s="80">
        <v>0</v>
      </c>
      <c r="BN146" s="69">
        <v>0</v>
      </c>
      <c r="BO146" s="69">
        <v>0</v>
      </c>
      <c r="BP146" s="80">
        <v>0</v>
      </c>
      <c r="BQ146" s="80">
        <v>0</v>
      </c>
      <c r="BR146" s="69">
        <v>0</v>
      </c>
      <c r="BS146" s="69">
        <v>0</v>
      </c>
      <c r="BT146" s="80">
        <v>0</v>
      </c>
      <c r="BU146" s="80">
        <v>0</v>
      </c>
      <c r="BV146" s="69">
        <v>0</v>
      </c>
      <c r="BW146" s="69">
        <v>0</v>
      </c>
      <c r="BX146" s="80">
        <v>0</v>
      </c>
      <c r="BY146" s="80">
        <v>0</v>
      </c>
      <c r="BZ146" s="69">
        <v>0</v>
      </c>
      <c r="CA146" s="69">
        <v>0</v>
      </c>
      <c r="CB146" s="80">
        <v>0</v>
      </c>
      <c r="CC146" s="80">
        <v>7920</v>
      </c>
      <c r="CD146" s="69">
        <v>0</v>
      </c>
      <c r="CE146" s="69" t="s">
        <v>610</v>
      </c>
      <c r="CF146" s="69" t="s">
        <v>611</v>
      </c>
      <c r="CG146" s="69" t="s">
        <v>570</v>
      </c>
      <c r="CH146" s="69" t="s">
        <v>570</v>
      </c>
      <c r="CI146" s="69" t="s">
        <v>570</v>
      </c>
      <c r="CJ146" s="68" t="s">
        <v>570</v>
      </c>
      <c r="CK146" s="68">
        <v>45266</v>
      </c>
      <c r="CL146" s="185" t="s">
        <v>828</v>
      </c>
      <c r="CM146" s="67" t="s">
        <v>824</v>
      </c>
      <c r="CN146" s="67" t="s">
        <v>168</v>
      </c>
      <c r="CO146" s="68">
        <v>45229</v>
      </c>
      <c r="CP146" s="185" t="s">
        <v>828</v>
      </c>
      <c r="CQ146" s="67" t="s">
        <v>824</v>
      </c>
      <c r="CR146" s="67" t="s">
        <v>866</v>
      </c>
      <c r="CS146" s="69">
        <v>1029940.35</v>
      </c>
      <c r="CT146" s="69"/>
      <c r="CU146" s="69"/>
      <c r="CV146" s="69">
        <v>0</v>
      </c>
      <c r="CW146" s="69">
        <v>4</v>
      </c>
      <c r="CX146" s="69">
        <v>0</v>
      </c>
      <c r="CY146" s="69">
        <v>0</v>
      </c>
      <c r="CZ146" s="69">
        <v>0</v>
      </c>
      <c r="DA146" s="69">
        <v>0</v>
      </c>
      <c r="DG146" t="str">
        <f t="shared" si="7"/>
        <v>CO</v>
      </c>
    </row>
    <row r="147" spans="1:111">
      <c r="A147" t="str">
        <f t="shared" si="6"/>
        <v>04DO</v>
      </c>
      <c r="B147" s="67" t="s">
        <v>3</v>
      </c>
      <c r="C147" s="67" t="s">
        <v>314</v>
      </c>
      <c r="D147" s="67" t="s">
        <v>315</v>
      </c>
      <c r="E147" s="68">
        <v>43957</v>
      </c>
      <c r="F147" s="185" t="s">
        <v>821</v>
      </c>
      <c r="G147" s="67" t="s">
        <v>826</v>
      </c>
      <c r="H147" s="69">
        <v>6</v>
      </c>
      <c r="I147" s="69">
        <v>1</v>
      </c>
      <c r="J147" s="69">
        <v>730</v>
      </c>
      <c r="K147" s="69">
        <v>939</v>
      </c>
      <c r="L147" s="69">
        <v>934</v>
      </c>
      <c r="M147" s="69">
        <v>5</v>
      </c>
      <c r="N147" s="69">
        <v>0</v>
      </c>
      <c r="O147" s="69">
        <v>0</v>
      </c>
      <c r="P147" s="69">
        <v>209</v>
      </c>
      <c r="Q147" s="80">
        <v>0</v>
      </c>
      <c r="R147" s="80">
        <v>17557323</v>
      </c>
      <c r="S147" s="80">
        <v>125751</v>
      </c>
      <c r="T147" s="80">
        <v>17431572</v>
      </c>
      <c r="U147" s="80">
        <v>17588765</v>
      </c>
      <c r="V147" s="80">
        <v>16726429</v>
      </c>
      <c r="W147" s="80">
        <v>0</v>
      </c>
      <c r="X147" s="80">
        <v>0</v>
      </c>
      <c r="Y147" s="80">
        <v>0</v>
      </c>
      <c r="Z147" s="80">
        <v>16726429</v>
      </c>
      <c r="AA147" s="80">
        <v>16980455</v>
      </c>
      <c r="AB147" s="80">
        <v>254025</v>
      </c>
      <c r="AC147" s="69">
        <v>31442</v>
      </c>
      <c r="AD147" s="69">
        <v>144</v>
      </c>
      <c r="AE147" s="69">
        <v>0</v>
      </c>
      <c r="AF147" s="80">
        <v>0</v>
      </c>
      <c r="AG147" s="80">
        <v>0</v>
      </c>
      <c r="AH147" s="69">
        <v>0</v>
      </c>
      <c r="AI147" s="69">
        <v>0</v>
      </c>
      <c r="AJ147" s="80">
        <v>0</v>
      </c>
      <c r="AK147" s="80">
        <v>0</v>
      </c>
      <c r="AL147" s="69">
        <v>0</v>
      </c>
      <c r="AM147" s="69">
        <v>0</v>
      </c>
      <c r="AN147" s="80">
        <v>0</v>
      </c>
      <c r="AO147" s="80">
        <v>0</v>
      </c>
      <c r="AP147" s="69">
        <v>0</v>
      </c>
      <c r="AQ147" s="69">
        <v>0</v>
      </c>
      <c r="AR147" s="80">
        <v>0</v>
      </c>
      <c r="AS147" s="80">
        <v>0</v>
      </c>
      <c r="AT147" s="69">
        <v>0</v>
      </c>
      <c r="AU147" s="69">
        <v>0</v>
      </c>
      <c r="AV147" s="80">
        <v>0</v>
      </c>
      <c r="AW147" s="80">
        <v>0</v>
      </c>
      <c r="AX147" s="69">
        <v>0</v>
      </c>
      <c r="AY147" s="69">
        <v>0</v>
      </c>
      <c r="AZ147" s="80">
        <v>0</v>
      </c>
      <c r="BA147" s="80">
        <v>31442</v>
      </c>
      <c r="BB147" s="69">
        <v>0</v>
      </c>
      <c r="BC147" s="69">
        <v>0</v>
      </c>
      <c r="BD147" s="80">
        <v>0</v>
      </c>
      <c r="BE147" s="80">
        <v>6300</v>
      </c>
      <c r="BF147" s="69">
        <v>0</v>
      </c>
      <c r="BG147" s="69">
        <v>0</v>
      </c>
      <c r="BH147" s="80">
        <v>0</v>
      </c>
      <c r="BI147" s="80">
        <v>0</v>
      </c>
      <c r="BJ147" s="69">
        <v>0</v>
      </c>
      <c r="BK147" s="69">
        <v>0</v>
      </c>
      <c r="BL147" s="80">
        <v>0</v>
      </c>
      <c r="BM147" s="80">
        <v>0</v>
      </c>
      <c r="BN147" s="69">
        <v>0</v>
      </c>
      <c r="BO147" s="69">
        <v>0</v>
      </c>
      <c r="BP147" s="80">
        <v>0</v>
      </c>
      <c r="BQ147" s="80">
        <v>0</v>
      </c>
      <c r="BR147" s="69">
        <v>0</v>
      </c>
      <c r="BS147" s="69">
        <v>0</v>
      </c>
      <c r="BT147" s="80">
        <v>0</v>
      </c>
      <c r="BU147" s="80">
        <v>0</v>
      </c>
      <c r="BV147" s="69">
        <v>0</v>
      </c>
      <c r="BW147" s="69">
        <v>0</v>
      </c>
      <c r="BX147" s="80">
        <v>0</v>
      </c>
      <c r="BY147" s="80">
        <v>0</v>
      </c>
      <c r="BZ147" s="69">
        <v>0</v>
      </c>
      <c r="CA147" s="69">
        <v>0</v>
      </c>
      <c r="CB147" s="80">
        <v>0</v>
      </c>
      <c r="CC147" s="80">
        <v>37742</v>
      </c>
      <c r="CD147" s="69">
        <v>0</v>
      </c>
      <c r="CE147" s="69" t="s">
        <v>709</v>
      </c>
      <c r="CF147" s="69" t="s">
        <v>710</v>
      </c>
      <c r="CG147" s="69" t="s">
        <v>570</v>
      </c>
      <c r="CH147" s="69" t="s">
        <v>570</v>
      </c>
      <c r="CI147" s="69" t="s">
        <v>570</v>
      </c>
      <c r="CJ147" s="68" t="s">
        <v>570</v>
      </c>
      <c r="CK147" s="68">
        <v>45113</v>
      </c>
      <c r="CL147" s="185" t="s">
        <v>825</v>
      </c>
      <c r="CM147" s="67" t="s">
        <v>824</v>
      </c>
      <c r="CN147" s="67" t="s">
        <v>168</v>
      </c>
      <c r="CO147" s="68">
        <v>44959</v>
      </c>
      <c r="CP147" s="185" t="s">
        <v>823</v>
      </c>
      <c r="CQ147" s="67" t="s">
        <v>827</v>
      </c>
      <c r="CR147" s="67" t="s">
        <v>865</v>
      </c>
      <c r="CS147" s="69">
        <v>12972092.800000001</v>
      </c>
      <c r="CT147" s="69"/>
      <c r="CU147" s="69"/>
      <c r="CV147" s="69">
        <v>0</v>
      </c>
      <c r="CW147" s="69">
        <v>65</v>
      </c>
      <c r="CX147" s="69">
        <v>0</v>
      </c>
      <c r="CY147" s="69">
        <v>0</v>
      </c>
      <c r="CZ147" s="69">
        <v>0</v>
      </c>
      <c r="DA147" s="69">
        <v>0</v>
      </c>
      <c r="DG147" t="str">
        <f t="shared" si="7"/>
        <v>DO</v>
      </c>
    </row>
    <row r="148" spans="1:111">
      <c r="A148" t="str">
        <f t="shared" si="6"/>
        <v>04DO</v>
      </c>
      <c r="B148" s="67" t="s">
        <v>3</v>
      </c>
      <c r="C148" s="67" t="s">
        <v>316</v>
      </c>
      <c r="D148" s="67" t="s">
        <v>317</v>
      </c>
      <c r="E148" s="68">
        <v>44323</v>
      </c>
      <c r="F148" s="185" t="s">
        <v>821</v>
      </c>
      <c r="G148" s="67" t="s">
        <v>822</v>
      </c>
      <c r="H148" s="69">
        <v>1</v>
      </c>
      <c r="I148" s="69">
        <v>8</v>
      </c>
      <c r="J148" s="69">
        <v>228</v>
      </c>
      <c r="K148" s="69">
        <v>525</v>
      </c>
      <c r="L148" s="69">
        <v>518</v>
      </c>
      <c r="M148" s="69">
        <v>7</v>
      </c>
      <c r="N148" s="69">
        <v>0</v>
      </c>
      <c r="O148" s="69">
        <v>0</v>
      </c>
      <c r="P148" s="69">
        <v>188</v>
      </c>
      <c r="Q148" s="80">
        <v>109</v>
      </c>
      <c r="R148" s="80">
        <v>12200214</v>
      </c>
      <c r="S148" s="80">
        <v>101674</v>
      </c>
      <c r="T148" s="80">
        <v>12098540</v>
      </c>
      <c r="U148" s="80">
        <v>13805766</v>
      </c>
      <c r="V148" s="80">
        <v>14066534</v>
      </c>
      <c r="W148" s="80">
        <v>0</v>
      </c>
      <c r="X148" s="80">
        <v>0</v>
      </c>
      <c r="Y148" s="80">
        <v>0</v>
      </c>
      <c r="Z148" s="80">
        <v>14066534</v>
      </c>
      <c r="AA148" s="80">
        <v>14068003</v>
      </c>
      <c r="AB148" s="80">
        <v>140138</v>
      </c>
      <c r="AC148" s="69">
        <v>1605552</v>
      </c>
      <c r="AD148" s="69">
        <v>165</v>
      </c>
      <c r="AE148" s="69">
        <v>0</v>
      </c>
      <c r="AF148" s="80">
        <v>0</v>
      </c>
      <c r="AG148" s="80">
        <v>0</v>
      </c>
      <c r="AH148" s="69">
        <v>0</v>
      </c>
      <c r="AI148" s="69">
        <v>0</v>
      </c>
      <c r="AJ148" s="80">
        <v>0</v>
      </c>
      <c r="AK148" s="80">
        <v>1129185</v>
      </c>
      <c r="AL148" s="69">
        <v>0</v>
      </c>
      <c r="AM148" s="69">
        <v>0</v>
      </c>
      <c r="AN148" s="80">
        <v>0</v>
      </c>
      <c r="AO148" s="80">
        <v>0</v>
      </c>
      <c r="AP148" s="69">
        <v>0</v>
      </c>
      <c r="AQ148" s="69">
        <v>0</v>
      </c>
      <c r="AR148" s="80">
        <v>0</v>
      </c>
      <c r="AS148" s="80">
        <v>0</v>
      </c>
      <c r="AT148" s="69">
        <v>0</v>
      </c>
      <c r="AU148" s="69">
        <v>0</v>
      </c>
      <c r="AV148" s="80">
        <v>0</v>
      </c>
      <c r="AW148" s="80">
        <v>0</v>
      </c>
      <c r="AX148" s="69">
        <v>0</v>
      </c>
      <c r="AY148" s="69">
        <v>0</v>
      </c>
      <c r="AZ148" s="80">
        <v>109</v>
      </c>
      <c r="BA148" s="80">
        <v>448054</v>
      </c>
      <c r="BB148" s="69">
        <v>0</v>
      </c>
      <c r="BC148" s="69">
        <v>0</v>
      </c>
      <c r="BD148" s="80">
        <v>0</v>
      </c>
      <c r="BE148" s="80">
        <v>23731</v>
      </c>
      <c r="BF148" s="69">
        <v>0</v>
      </c>
      <c r="BG148" s="69">
        <v>0</v>
      </c>
      <c r="BH148" s="80">
        <v>0</v>
      </c>
      <c r="BI148" s="80">
        <v>0</v>
      </c>
      <c r="BJ148" s="69">
        <v>0</v>
      </c>
      <c r="BK148" s="69">
        <v>30</v>
      </c>
      <c r="BL148" s="80">
        <v>0</v>
      </c>
      <c r="BM148" s="80">
        <v>0</v>
      </c>
      <c r="BN148" s="69">
        <v>0</v>
      </c>
      <c r="BO148" s="69">
        <v>0</v>
      </c>
      <c r="BP148" s="80">
        <v>0</v>
      </c>
      <c r="BQ148" s="80">
        <v>0</v>
      </c>
      <c r="BR148" s="69">
        <v>0</v>
      </c>
      <c r="BS148" s="69">
        <v>0</v>
      </c>
      <c r="BT148" s="80">
        <v>0</v>
      </c>
      <c r="BU148" s="80">
        <v>0</v>
      </c>
      <c r="BV148" s="69">
        <v>0</v>
      </c>
      <c r="BW148" s="69">
        <v>0</v>
      </c>
      <c r="BX148" s="80">
        <v>0</v>
      </c>
      <c r="BY148" s="80">
        <v>0</v>
      </c>
      <c r="BZ148" s="69">
        <v>0</v>
      </c>
      <c r="CA148" s="69">
        <v>30</v>
      </c>
      <c r="CB148" s="80">
        <v>109</v>
      </c>
      <c r="CC148" s="80">
        <v>1600970</v>
      </c>
      <c r="CD148" s="69">
        <v>0</v>
      </c>
      <c r="CE148" s="69" t="s">
        <v>711</v>
      </c>
      <c r="CF148" s="69" t="s">
        <v>712</v>
      </c>
      <c r="CG148" s="69" t="s">
        <v>570</v>
      </c>
      <c r="CH148" s="69" t="s">
        <v>570</v>
      </c>
      <c r="CI148" s="69" t="s">
        <v>570</v>
      </c>
      <c r="CJ148" s="68" t="s">
        <v>570</v>
      </c>
      <c r="CK148" s="68">
        <v>45195</v>
      </c>
      <c r="CL148" s="185" t="s">
        <v>825</v>
      </c>
      <c r="CM148" s="67" t="s">
        <v>824</v>
      </c>
      <c r="CN148" s="67" t="s">
        <v>168</v>
      </c>
      <c r="CO148" s="68">
        <v>45100</v>
      </c>
      <c r="CP148" s="185" t="s">
        <v>821</v>
      </c>
      <c r="CQ148" s="67" t="s">
        <v>827</v>
      </c>
      <c r="CR148" s="67" t="s">
        <v>865</v>
      </c>
      <c r="CS148" s="69">
        <v>10374505.800000001</v>
      </c>
      <c r="CT148" s="69" t="s">
        <v>713</v>
      </c>
      <c r="CU148" s="69" t="s">
        <v>714</v>
      </c>
      <c r="CV148" s="69">
        <v>0</v>
      </c>
      <c r="CW148" s="69">
        <v>23</v>
      </c>
      <c r="CX148" s="69">
        <v>0</v>
      </c>
      <c r="CY148" s="69">
        <v>0</v>
      </c>
      <c r="CZ148" s="69">
        <v>0</v>
      </c>
      <c r="DA148" s="69">
        <v>0</v>
      </c>
      <c r="DG148" t="str">
        <f t="shared" si="7"/>
        <v>DO</v>
      </c>
    </row>
    <row r="149" spans="1:111">
      <c r="A149" t="str">
        <f t="shared" si="6"/>
        <v>04DO</v>
      </c>
      <c r="B149" s="67" t="s">
        <v>3</v>
      </c>
      <c r="C149" s="67" t="s">
        <v>715</v>
      </c>
      <c r="D149" s="67" t="s">
        <v>869</v>
      </c>
      <c r="E149" s="68">
        <v>44568</v>
      </c>
      <c r="F149" s="185" t="s">
        <v>823</v>
      </c>
      <c r="G149" s="67" t="s">
        <v>829</v>
      </c>
      <c r="H149" s="69">
        <v>1</v>
      </c>
      <c r="I149" s="69">
        <v>0</v>
      </c>
      <c r="J149" s="69">
        <v>307</v>
      </c>
      <c r="K149" s="69">
        <v>326</v>
      </c>
      <c r="L149" s="69">
        <v>171</v>
      </c>
      <c r="M149" s="69">
        <v>155</v>
      </c>
      <c r="N149" s="69">
        <v>0</v>
      </c>
      <c r="O149" s="69">
        <v>0</v>
      </c>
      <c r="P149" s="69">
        <v>19</v>
      </c>
      <c r="Q149" s="80">
        <v>0</v>
      </c>
      <c r="R149" s="80">
        <v>2335539</v>
      </c>
      <c r="S149" s="80">
        <v>50000</v>
      </c>
      <c r="T149" s="80">
        <v>2285539</v>
      </c>
      <c r="U149" s="80">
        <v>2335539</v>
      </c>
      <c r="V149" s="80">
        <v>2159702</v>
      </c>
      <c r="W149" s="80">
        <v>0</v>
      </c>
      <c r="X149" s="80">
        <v>0</v>
      </c>
      <c r="Y149" s="80">
        <v>0</v>
      </c>
      <c r="Z149" s="80">
        <v>2159702</v>
      </c>
      <c r="AA149" s="80">
        <v>2159702</v>
      </c>
      <c r="AB149" s="80">
        <v>0</v>
      </c>
      <c r="AC149" s="69">
        <v>0</v>
      </c>
      <c r="AD149" s="69">
        <v>11</v>
      </c>
      <c r="AE149" s="69">
        <v>0</v>
      </c>
      <c r="AF149" s="80">
        <v>0</v>
      </c>
      <c r="AG149" s="80">
        <v>0</v>
      </c>
      <c r="AH149" s="69">
        <v>0</v>
      </c>
      <c r="AI149" s="69">
        <v>0</v>
      </c>
      <c r="AJ149" s="80">
        <v>0</v>
      </c>
      <c r="AK149" s="80">
        <v>0</v>
      </c>
      <c r="AL149" s="69">
        <v>0</v>
      </c>
      <c r="AM149" s="69">
        <v>0</v>
      </c>
      <c r="AN149" s="80">
        <v>0</v>
      </c>
      <c r="AO149" s="80">
        <v>0</v>
      </c>
      <c r="AP149" s="69">
        <v>0</v>
      </c>
      <c r="AQ149" s="69">
        <v>0</v>
      </c>
      <c r="AR149" s="80">
        <v>0</v>
      </c>
      <c r="AS149" s="80">
        <v>0</v>
      </c>
      <c r="AT149" s="69">
        <v>0</v>
      </c>
      <c r="AU149" s="69">
        <v>0</v>
      </c>
      <c r="AV149" s="80">
        <v>0</v>
      </c>
      <c r="AW149" s="80">
        <v>0</v>
      </c>
      <c r="AX149" s="69">
        <v>0</v>
      </c>
      <c r="AY149" s="69">
        <v>0</v>
      </c>
      <c r="AZ149" s="80">
        <v>0</v>
      </c>
      <c r="BA149" s="80">
        <v>0</v>
      </c>
      <c r="BB149" s="69">
        <v>0</v>
      </c>
      <c r="BC149" s="69">
        <v>0</v>
      </c>
      <c r="BD149" s="80">
        <v>0</v>
      </c>
      <c r="BE149" s="80">
        <v>0</v>
      </c>
      <c r="BF149" s="69">
        <v>0</v>
      </c>
      <c r="BG149" s="69">
        <v>0</v>
      </c>
      <c r="BH149" s="80">
        <v>0</v>
      </c>
      <c r="BI149" s="80">
        <v>0</v>
      </c>
      <c r="BJ149" s="69">
        <v>0</v>
      </c>
      <c r="BK149" s="69">
        <v>0</v>
      </c>
      <c r="BL149" s="80">
        <v>0</v>
      </c>
      <c r="BM149" s="80">
        <v>0</v>
      </c>
      <c r="BN149" s="69">
        <v>0</v>
      </c>
      <c r="BO149" s="69">
        <v>0</v>
      </c>
      <c r="BP149" s="80">
        <v>0</v>
      </c>
      <c r="BQ149" s="80">
        <v>0</v>
      </c>
      <c r="BR149" s="69">
        <v>0</v>
      </c>
      <c r="BS149" s="69">
        <v>0</v>
      </c>
      <c r="BT149" s="80">
        <v>0</v>
      </c>
      <c r="BU149" s="80">
        <v>0</v>
      </c>
      <c r="BV149" s="69">
        <v>0</v>
      </c>
      <c r="BW149" s="69">
        <v>0</v>
      </c>
      <c r="BX149" s="80">
        <v>0</v>
      </c>
      <c r="BY149" s="80">
        <v>0</v>
      </c>
      <c r="BZ149" s="69">
        <v>0</v>
      </c>
      <c r="CA149" s="69">
        <v>0</v>
      </c>
      <c r="CB149" s="80">
        <v>0</v>
      </c>
      <c r="CC149" s="80">
        <v>0</v>
      </c>
      <c r="CD149" s="69">
        <v>0</v>
      </c>
      <c r="CE149" s="69" t="s">
        <v>716</v>
      </c>
      <c r="CF149" s="69" t="s">
        <v>717</v>
      </c>
      <c r="CG149" s="69" t="s">
        <v>570</v>
      </c>
      <c r="CH149" s="69" t="s">
        <v>570</v>
      </c>
      <c r="CI149" s="69" t="s">
        <v>570</v>
      </c>
      <c r="CJ149" s="68" t="s">
        <v>570</v>
      </c>
      <c r="CK149" s="68">
        <v>45250</v>
      </c>
      <c r="CL149" s="185" t="s">
        <v>828</v>
      </c>
      <c r="CM149" s="67" t="s">
        <v>824</v>
      </c>
      <c r="CN149" s="67" t="s">
        <v>168</v>
      </c>
      <c r="CO149" s="68">
        <v>45224</v>
      </c>
      <c r="CP149" s="185" t="s">
        <v>828</v>
      </c>
      <c r="CQ149" s="67" t="s">
        <v>824</v>
      </c>
      <c r="CR149" s="67" t="s">
        <v>866</v>
      </c>
      <c r="CS149" s="69">
        <v>4011283.36</v>
      </c>
      <c r="CT149" s="69" t="s">
        <v>706</v>
      </c>
      <c r="CU149" s="69" t="s">
        <v>707</v>
      </c>
      <c r="CV149" s="69">
        <v>0</v>
      </c>
      <c r="CW149" s="69">
        <v>8</v>
      </c>
      <c r="CX149" s="69">
        <v>0</v>
      </c>
      <c r="CY149" s="69">
        <v>0</v>
      </c>
      <c r="CZ149" s="69">
        <v>0</v>
      </c>
      <c r="DA149" s="69">
        <v>0</v>
      </c>
      <c r="DG149" t="str">
        <f t="shared" si="7"/>
        <v>DO</v>
      </c>
    </row>
    <row r="150" spans="1:111">
      <c r="A150" t="str">
        <f t="shared" si="6"/>
        <v>04DO</v>
      </c>
      <c r="B150" s="67" t="s">
        <v>3</v>
      </c>
      <c r="C150" s="67" t="s">
        <v>319</v>
      </c>
      <c r="D150" s="67" t="s">
        <v>320</v>
      </c>
      <c r="E150" s="68">
        <v>44533</v>
      </c>
      <c r="F150" s="185" t="s">
        <v>828</v>
      </c>
      <c r="G150" s="67" t="s">
        <v>829</v>
      </c>
      <c r="H150" s="69">
        <v>2</v>
      </c>
      <c r="I150" s="69">
        <v>1</v>
      </c>
      <c r="J150" s="69">
        <v>229</v>
      </c>
      <c r="K150" s="69">
        <v>349</v>
      </c>
      <c r="L150" s="69">
        <v>343</v>
      </c>
      <c r="M150" s="69">
        <v>6</v>
      </c>
      <c r="N150" s="69">
        <v>0</v>
      </c>
      <c r="O150" s="69">
        <v>0</v>
      </c>
      <c r="P150" s="69">
        <v>120</v>
      </c>
      <c r="Q150" s="80">
        <v>0</v>
      </c>
      <c r="R150" s="80">
        <v>1821552</v>
      </c>
      <c r="S150" s="80">
        <v>50000</v>
      </c>
      <c r="T150" s="80">
        <v>1771552</v>
      </c>
      <c r="U150" s="80">
        <v>1857400</v>
      </c>
      <c r="V150" s="80">
        <v>1793427</v>
      </c>
      <c r="W150" s="80">
        <v>0</v>
      </c>
      <c r="X150" s="80">
        <v>0</v>
      </c>
      <c r="Y150" s="80">
        <v>0</v>
      </c>
      <c r="Z150" s="80">
        <v>1793427</v>
      </c>
      <c r="AA150" s="80">
        <v>1797474</v>
      </c>
      <c r="AB150" s="80">
        <v>4047</v>
      </c>
      <c r="AC150" s="69">
        <v>35848</v>
      </c>
      <c r="AD150" s="69">
        <v>62</v>
      </c>
      <c r="AE150" s="69">
        <v>0</v>
      </c>
      <c r="AF150" s="80">
        <v>0</v>
      </c>
      <c r="AG150" s="80">
        <v>35848</v>
      </c>
      <c r="AH150" s="69">
        <v>3011</v>
      </c>
      <c r="AI150" s="69">
        <v>19</v>
      </c>
      <c r="AJ150" s="80">
        <v>0</v>
      </c>
      <c r="AK150" s="80">
        <v>38415</v>
      </c>
      <c r="AL150" s="69">
        <v>0</v>
      </c>
      <c r="AM150" s="69">
        <v>0</v>
      </c>
      <c r="AN150" s="80">
        <v>0</v>
      </c>
      <c r="AO150" s="80">
        <v>0</v>
      </c>
      <c r="AP150" s="69">
        <v>0</v>
      </c>
      <c r="AQ150" s="69">
        <v>0</v>
      </c>
      <c r="AR150" s="80">
        <v>0</v>
      </c>
      <c r="AS150" s="80">
        <v>0</v>
      </c>
      <c r="AT150" s="69">
        <v>0</v>
      </c>
      <c r="AU150" s="69">
        <v>0</v>
      </c>
      <c r="AV150" s="80">
        <v>0</v>
      </c>
      <c r="AW150" s="80">
        <v>0</v>
      </c>
      <c r="AX150" s="69">
        <v>0</v>
      </c>
      <c r="AY150" s="69">
        <v>0</v>
      </c>
      <c r="AZ150" s="80">
        <v>0</v>
      </c>
      <c r="BA150" s="80">
        <v>0</v>
      </c>
      <c r="BB150" s="69">
        <v>0</v>
      </c>
      <c r="BC150" s="69">
        <v>0</v>
      </c>
      <c r="BD150" s="80">
        <v>0</v>
      </c>
      <c r="BE150" s="80">
        <v>0</v>
      </c>
      <c r="BF150" s="69">
        <v>0</v>
      </c>
      <c r="BG150" s="69">
        <v>0</v>
      </c>
      <c r="BH150" s="80">
        <v>0</v>
      </c>
      <c r="BI150" s="80">
        <v>0</v>
      </c>
      <c r="BJ150" s="69">
        <v>0</v>
      </c>
      <c r="BK150" s="69">
        <v>0</v>
      </c>
      <c r="BL150" s="80">
        <v>0</v>
      </c>
      <c r="BM150" s="80">
        <v>0</v>
      </c>
      <c r="BN150" s="69">
        <v>0</v>
      </c>
      <c r="BO150" s="69">
        <v>0</v>
      </c>
      <c r="BP150" s="80">
        <v>0</v>
      </c>
      <c r="BQ150" s="80">
        <v>0</v>
      </c>
      <c r="BR150" s="69">
        <v>0</v>
      </c>
      <c r="BS150" s="69">
        <v>0</v>
      </c>
      <c r="BT150" s="80">
        <v>0</v>
      </c>
      <c r="BU150" s="80">
        <v>0</v>
      </c>
      <c r="BV150" s="69">
        <v>0</v>
      </c>
      <c r="BW150" s="69">
        <v>0</v>
      </c>
      <c r="BX150" s="80">
        <v>0</v>
      </c>
      <c r="BY150" s="80">
        <v>0</v>
      </c>
      <c r="BZ150" s="69">
        <v>0</v>
      </c>
      <c r="CA150" s="69">
        <v>19</v>
      </c>
      <c r="CB150" s="80">
        <v>0</v>
      </c>
      <c r="CC150" s="80">
        <v>74263</v>
      </c>
      <c r="CD150" s="69">
        <v>3011</v>
      </c>
      <c r="CE150" s="69" t="s">
        <v>709</v>
      </c>
      <c r="CF150" s="69" t="s">
        <v>710</v>
      </c>
      <c r="CG150" s="69" t="s">
        <v>570</v>
      </c>
      <c r="CH150" s="69" t="s">
        <v>570</v>
      </c>
      <c r="CI150" s="69" t="s">
        <v>570</v>
      </c>
      <c r="CJ150" s="68" t="s">
        <v>570</v>
      </c>
      <c r="CK150" s="68">
        <v>45316</v>
      </c>
      <c r="CL150" s="185" t="s">
        <v>823</v>
      </c>
      <c r="CM150" s="67" t="s">
        <v>824</v>
      </c>
      <c r="CN150" s="67" t="s">
        <v>168</v>
      </c>
      <c r="CO150" s="68">
        <v>45138</v>
      </c>
      <c r="CP150" s="185" t="s">
        <v>825</v>
      </c>
      <c r="CQ150" s="67" t="s">
        <v>824</v>
      </c>
      <c r="CR150" s="67" t="s">
        <v>865</v>
      </c>
      <c r="CS150" s="69">
        <v>1667424.49</v>
      </c>
      <c r="CT150" s="69"/>
      <c r="CU150" s="69"/>
      <c r="CV150" s="69">
        <v>0</v>
      </c>
      <c r="CW150" s="69">
        <v>39</v>
      </c>
      <c r="CX150" s="69">
        <v>0</v>
      </c>
      <c r="CY150" s="69">
        <v>0</v>
      </c>
      <c r="CZ150" s="69">
        <v>0</v>
      </c>
      <c r="DA150" s="69">
        <v>0</v>
      </c>
      <c r="DG150" t="str">
        <f t="shared" si="7"/>
        <v>DO</v>
      </c>
    </row>
    <row r="151" spans="1:111">
      <c r="A151" t="str">
        <f t="shared" si="6"/>
        <v>04DO</v>
      </c>
      <c r="B151" s="67" t="s">
        <v>3</v>
      </c>
      <c r="C151" s="67" t="s">
        <v>321</v>
      </c>
      <c r="D151" s="67" t="s">
        <v>322</v>
      </c>
      <c r="E151" s="68">
        <v>44687</v>
      </c>
      <c r="F151" s="185" t="s">
        <v>821</v>
      </c>
      <c r="G151" s="67" t="s">
        <v>829</v>
      </c>
      <c r="H151" s="69">
        <v>1</v>
      </c>
      <c r="I151" s="69">
        <v>1</v>
      </c>
      <c r="J151" s="69">
        <v>127</v>
      </c>
      <c r="K151" s="69">
        <v>224</v>
      </c>
      <c r="L151" s="69">
        <v>221</v>
      </c>
      <c r="M151" s="69">
        <v>3</v>
      </c>
      <c r="N151" s="69">
        <v>0</v>
      </c>
      <c r="O151" s="69">
        <v>0</v>
      </c>
      <c r="P151" s="69">
        <v>97</v>
      </c>
      <c r="Q151" s="80">
        <v>0</v>
      </c>
      <c r="R151" s="80">
        <v>895596</v>
      </c>
      <c r="S151" s="80">
        <v>50000</v>
      </c>
      <c r="T151" s="80">
        <v>845596</v>
      </c>
      <c r="U151" s="80">
        <v>965406</v>
      </c>
      <c r="V151" s="80">
        <v>917671</v>
      </c>
      <c r="W151" s="80">
        <v>0</v>
      </c>
      <c r="X151" s="80">
        <v>0</v>
      </c>
      <c r="Y151" s="80">
        <v>0</v>
      </c>
      <c r="Z151" s="80">
        <v>917671</v>
      </c>
      <c r="AA151" s="80">
        <v>917671</v>
      </c>
      <c r="AB151" s="80">
        <v>0</v>
      </c>
      <c r="AC151" s="69">
        <v>69810</v>
      </c>
      <c r="AD151" s="69">
        <v>62</v>
      </c>
      <c r="AE151" s="69">
        <v>0</v>
      </c>
      <c r="AF151" s="80">
        <v>0</v>
      </c>
      <c r="AG151" s="80">
        <v>69810</v>
      </c>
      <c r="AH151" s="69">
        <v>0</v>
      </c>
      <c r="AI151" s="69">
        <v>20</v>
      </c>
      <c r="AJ151" s="80">
        <v>0</v>
      </c>
      <c r="AK151" s="80">
        <v>0</v>
      </c>
      <c r="AL151" s="69">
        <v>0</v>
      </c>
      <c r="AM151" s="69">
        <v>0</v>
      </c>
      <c r="AN151" s="80">
        <v>0</v>
      </c>
      <c r="AO151" s="80">
        <v>0</v>
      </c>
      <c r="AP151" s="69">
        <v>0</v>
      </c>
      <c r="AQ151" s="69">
        <v>0</v>
      </c>
      <c r="AR151" s="80">
        <v>0</v>
      </c>
      <c r="AS151" s="80">
        <v>0</v>
      </c>
      <c r="AT151" s="69">
        <v>0</v>
      </c>
      <c r="AU151" s="69">
        <v>0</v>
      </c>
      <c r="AV151" s="80">
        <v>0</v>
      </c>
      <c r="AW151" s="80">
        <v>0</v>
      </c>
      <c r="AX151" s="69">
        <v>0</v>
      </c>
      <c r="AY151" s="69">
        <v>0</v>
      </c>
      <c r="AZ151" s="80">
        <v>0</v>
      </c>
      <c r="BA151" s="80">
        <v>0</v>
      </c>
      <c r="BB151" s="69">
        <v>0</v>
      </c>
      <c r="BC151" s="69">
        <v>0</v>
      </c>
      <c r="BD151" s="80">
        <v>0</v>
      </c>
      <c r="BE151" s="80">
        <v>0</v>
      </c>
      <c r="BF151" s="69">
        <v>0</v>
      </c>
      <c r="BG151" s="69">
        <v>0</v>
      </c>
      <c r="BH151" s="80">
        <v>0</v>
      </c>
      <c r="BI151" s="80">
        <v>0</v>
      </c>
      <c r="BJ151" s="69">
        <v>0</v>
      </c>
      <c r="BK151" s="69">
        <v>0</v>
      </c>
      <c r="BL151" s="80">
        <v>0</v>
      </c>
      <c r="BM151" s="80">
        <v>0</v>
      </c>
      <c r="BN151" s="69">
        <v>0</v>
      </c>
      <c r="BO151" s="69">
        <v>0</v>
      </c>
      <c r="BP151" s="80">
        <v>0</v>
      </c>
      <c r="BQ151" s="80">
        <v>0</v>
      </c>
      <c r="BR151" s="69">
        <v>0</v>
      </c>
      <c r="BS151" s="69">
        <v>0</v>
      </c>
      <c r="BT151" s="80">
        <v>0</v>
      </c>
      <c r="BU151" s="80">
        <v>0</v>
      </c>
      <c r="BV151" s="69">
        <v>0</v>
      </c>
      <c r="BW151" s="69">
        <v>0</v>
      </c>
      <c r="BX151" s="80">
        <v>0</v>
      </c>
      <c r="BY151" s="80">
        <v>0</v>
      </c>
      <c r="BZ151" s="69">
        <v>0</v>
      </c>
      <c r="CA151" s="69">
        <v>20</v>
      </c>
      <c r="CB151" s="80">
        <v>0</v>
      </c>
      <c r="CC151" s="80">
        <v>69810</v>
      </c>
      <c r="CD151" s="69">
        <v>0</v>
      </c>
      <c r="CE151" s="69" t="s">
        <v>718</v>
      </c>
      <c r="CF151" s="69" t="s">
        <v>719</v>
      </c>
      <c r="CG151" s="69" t="s">
        <v>570</v>
      </c>
      <c r="CH151" s="69" t="s">
        <v>570</v>
      </c>
      <c r="CI151" s="69" t="s">
        <v>570</v>
      </c>
      <c r="CJ151" s="68" t="s">
        <v>570</v>
      </c>
      <c r="CK151" s="68">
        <v>45245</v>
      </c>
      <c r="CL151" s="185" t="s">
        <v>828</v>
      </c>
      <c r="CM151" s="67" t="s">
        <v>824</v>
      </c>
      <c r="CN151" s="67" t="s">
        <v>168</v>
      </c>
      <c r="CO151" s="68">
        <v>45122</v>
      </c>
      <c r="CP151" s="185" t="s">
        <v>825</v>
      </c>
      <c r="CQ151" s="67" t="s">
        <v>824</v>
      </c>
      <c r="CR151" s="67" t="s">
        <v>865</v>
      </c>
      <c r="CS151" s="69">
        <v>1122910.5</v>
      </c>
      <c r="CT151" s="69"/>
      <c r="CU151" s="69"/>
      <c r="CV151" s="69">
        <v>0</v>
      </c>
      <c r="CW151" s="69">
        <v>15</v>
      </c>
      <c r="CX151" s="69">
        <v>0</v>
      </c>
      <c r="CY151" s="69">
        <v>0</v>
      </c>
      <c r="CZ151" s="69">
        <v>0</v>
      </c>
      <c r="DA151" s="69">
        <v>0</v>
      </c>
      <c r="DG151" t="str">
        <f t="shared" si="7"/>
        <v>DO</v>
      </c>
    </row>
    <row r="152" spans="1:111">
      <c r="A152" t="str">
        <f t="shared" si="6"/>
        <v>04DO</v>
      </c>
      <c r="B152" s="67" t="s">
        <v>3</v>
      </c>
      <c r="C152" s="67" t="s">
        <v>323</v>
      </c>
      <c r="D152" s="67" t="s">
        <v>324</v>
      </c>
      <c r="E152" s="68">
        <v>44596</v>
      </c>
      <c r="F152" s="185" t="s">
        <v>823</v>
      </c>
      <c r="G152" s="67" t="s">
        <v>829</v>
      </c>
      <c r="H152" s="69">
        <v>2</v>
      </c>
      <c r="I152" s="69">
        <v>4</v>
      </c>
      <c r="J152" s="69">
        <v>156</v>
      </c>
      <c r="K152" s="69">
        <v>248</v>
      </c>
      <c r="L152" s="69">
        <v>248</v>
      </c>
      <c r="M152" s="69">
        <v>0</v>
      </c>
      <c r="N152" s="69">
        <v>0</v>
      </c>
      <c r="O152" s="69">
        <v>0</v>
      </c>
      <c r="P152" s="69">
        <v>92</v>
      </c>
      <c r="Q152" s="80">
        <v>0</v>
      </c>
      <c r="R152" s="80">
        <v>1455255</v>
      </c>
      <c r="S152" s="80">
        <v>50000</v>
      </c>
      <c r="T152" s="80">
        <v>1405255</v>
      </c>
      <c r="U152" s="80">
        <v>1515282</v>
      </c>
      <c r="V152" s="80">
        <v>1451281</v>
      </c>
      <c r="W152" s="80">
        <v>0</v>
      </c>
      <c r="X152" s="80">
        <v>0</v>
      </c>
      <c r="Y152" s="80">
        <v>0</v>
      </c>
      <c r="Z152" s="80">
        <v>1451281</v>
      </c>
      <c r="AA152" s="80">
        <v>1452112</v>
      </c>
      <c r="AB152" s="80">
        <v>7917</v>
      </c>
      <c r="AC152" s="69">
        <v>60027</v>
      </c>
      <c r="AD152" s="69">
        <v>72</v>
      </c>
      <c r="AE152" s="69">
        <v>0</v>
      </c>
      <c r="AF152" s="80">
        <v>0</v>
      </c>
      <c r="AG152" s="80">
        <v>0</v>
      </c>
      <c r="AH152" s="69">
        <v>0</v>
      </c>
      <c r="AI152" s="69">
        <v>0</v>
      </c>
      <c r="AJ152" s="80">
        <v>0</v>
      </c>
      <c r="AK152" s="80">
        <v>2066</v>
      </c>
      <c r="AL152" s="69">
        <v>0</v>
      </c>
      <c r="AM152" s="69">
        <v>0</v>
      </c>
      <c r="AN152" s="80">
        <v>0</v>
      </c>
      <c r="AO152" s="80">
        <v>0</v>
      </c>
      <c r="AP152" s="69">
        <v>0</v>
      </c>
      <c r="AQ152" s="69">
        <v>0</v>
      </c>
      <c r="AR152" s="80">
        <v>0</v>
      </c>
      <c r="AS152" s="80">
        <v>0</v>
      </c>
      <c r="AT152" s="69">
        <v>0</v>
      </c>
      <c r="AU152" s="69">
        <v>0</v>
      </c>
      <c r="AV152" s="80">
        <v>0</v>
      </c>
      <c r="AW152" s="80">
        <v>0</v>
      </c>
      <c r="AX152" s="69">
        <v>0</v>
      </c>
      <c r="AY152" s="69">
        <v>0</v>
      </c>
      <c r="AZ152" s="80">
        <v>0</v>
      </c>
      <c r="BA152" s="80">
        <v>0</v>
      </c>
      <c r="BB152" s="69">
        <v>0</v>
      </c>
      <c r="BC152" s="69">
        <v>7</v>
      </c>
      <c r="BD152" s="80">
        <v>0</v>
      </c>
      <c r="BE152" s="80">
        <v>76040</v>
      </c>
      <c r="BF152" s="69">
        <v>0</v>
      </c>
      <c r="BG152" s="69">
        <v>0</v>
      </c>
      <c r="BH152" s="80">
        <v>0</v>
      </c>
      <c r="BI152" s="80">
        <v>0</v>
      </c>
      <c r="BJ152" s="69">
        <v>0</v>
      </c>
      <c r="BK152" s="69">
        <v>28</v>
      </c>
      <c r="BL152" s="80">
        <v>0</v>
      </c>
      <c r="BM152" s="80">
        <v>7087</v>
      </c>
      <c r="BN152" s="69">
        <v>0</v>
      </c>
      <c r="BO152" s="69">
        <v>0</v>
      </c>
      <c r="BP152" s="80">
        <v>0</v>
      </c>
      <c r="BQ152" s="80">
        <v>0</v>
      </c>
      <c r="BR152" s="69">
        <v>0</v>
      </c>
      <c r="BS152" s="69">
        <v>0</v>
      </c>
      <c r="BT152" s="80">
        <v>0</v>
      </c>
      <c r="BU152" s="80">
        <v>0</v>
      </c>
      <c r="BV152" s="69">
        <v>0</v>
      </c>
      <c r="BW152" s="69">
        <v>0</v>
      </c>
      <c r="BX152" s="80">
        <v>0</v>
      </c>
      <c r="BY152" s="80">
        <v>0</v>
      </c>
      <c r="BZ152" s="69">
        <v>0</v>
      </c>
      <c r="CA152" s="69">
        <v>35</v>
      </c>
      <c r="CB152" s="80">
        <v>0</v>
      </c>
      <c r="CC152" s="80">
        <v>85192</v>
      </c>
      <c r="CD152" s="69">
        <v>0</v>
      </c>
      <c r="CE152" s="69" t="s">
        <v>720</v>
      </c>
      <c r="CF152" s="69" t="s">
        <v>721</v>
      </c>
      <c r="CG152" s="69" t="s">
        <v>570</v>
      </c>
      <c r="CH152" s="69" t="s">
        <v>570</v>
      </c>
      <c r="CI152" s="69" t="s">
        <v>570</v>
      </c>
      <c r="CJ152" s="68" t="s">
        <v>570</v>
      </c>
      <c r="CK152" s="68">
        <v>45170</v>
      </c>
      <c r="CL152" s="185" t="s">
        <v>825</v>
      </c>
      <c r="CM152" s="67" t="s">
        <v>824</v>
      </c>
      <c r="CN152" s="67" t="s">
        <v>168</v>
      </c>
      <c r="CO152" s="68">
        <v>45013</v>
      </c>
      <c r="CP152" s="185" t="s">
        <v>823</v>
      </c>
      <c r="CQ152" s="67" t="s">
        <v>827</v>
      </c>
      <c r="CR152" s="67" t="s">
        <v>866</v>
      </c>
      <c r="CS152" s="69">
        <v>1403378.89</v>
      </c>
      <c r="CT152" s="69"/>
      <c r="CU152" s="69"/>
      <c r="CV152" s="69">
        <v>0</v>
      </c>
      <c r="CW152" s="69">
        <v>13</v>
      </c>
      <c r="CX152" s="69">
        <v>0</v>
      </c>
      <c r="CY152" s="69">
        <v>0</v>
      </c>
      <c r="CZ152" s="69">
        <v>0</v>
      </c>
      <c r="DA152" s="69">
        <v>0</v>
      </c>
      <c r="DG152" t="str">
        <f t="shared" si="7"/>
        <v>DO</v>
      </c>
    </row>
    <row r="153" spans="1:111">
      <c r="A153" t="str">
        <f t="shared" si="6"/>
        <v>04DO</v>
      </c>
      <c r="B153" s="67" t="s">
        <v>3</v>
      </c>
      <c r="C153" s="67" t="s">
        <v>325</v>
      </c>
      <c r="D153" s="67" t="s">
        <v>326</v>
      </c>
      <c r="E153" s="68">
        <v>44806</v>
      </c>
      <c r="F153" s="185" t="s">
        <v>825</v>
      </c>
      <c r="G153" s="67" t="s">
        <v>827</v>
      </c>
      <c r="H153" s="69">
        <v>1</v>
      </c>
      <c r="I153" s="69">
        <v>1</v>
      </c>
      <c r="J153" s="69">
        <v>133</v>
      </c>
      <c r="K153" s="69">
        <v>180</v>
      </c>
      <c r="L153" s="69">
        <v>179</v>
      </c>
      <c r="M153" s="69">
        <v>1</v>
      </c>
      <c r="N153" s="69">
        <v>0</v>
      </c>
      <c r="O153" s="69">
        <v>0</v>
      </c>
      <c r="P153" s="69">
        <v>47</v>
      </c>
      <c r="Q153" s="80">
        <v>0</v>
      </c>
      <c r="R153" s="80">
        <v>3147147</v>
      </c>
      <c r="S153" s="80">
        <v>50000</v>
      </c>
      <c r="T153" s="80">
        <v>3097147</v>
      </c>
      <c r="U153" s="80">
        <v>3153188</v>
      </c>
      <c r="V153" s="80">
        <v>2965886</v>
      </c>
      <c r="W153" s="80">
        <v>0</v>
      </c>
      <c r="X153" s="80">
        <v>0</v>
      </c>
      <c r="Y153" s="80">
        <v>0</v>
      </c>
      <c r="Z153" s="80">
        <v>2965886</v>
      </c>
      <c r="AA153" s="80">
        <v>2896248</v>
      </c>
      <c r="AB153" s="80">
        <v>-69638</v>
      </c>
      <c r="AC153" s="69">
        <v>6041</v>
      </c>
      <c r="AD153" s="69">
        <v>43</v>
      </c>
      <c r="AE153" s="69">
        <v>0</v>
      </c>
      <c r="AF153" s="80">
        <v>0</v>
      </c>
      <c r="AG153" s="80">
        <v>0</v>
      </c>
      <c r="AH153" s="69">
        <v>0</v>
      </c>
      <c r="AI153" s="69">
        <v>0</v>
      </c>
      <c r="AJ153" s="80">
        <v>0</v>
      </c>
      <c r="AK153" s="80">
        <v>6041</v>
      </c>
      <c r="AL153" s="69">
        <v>0</v>
      </c>
      <c r="AM153" s="69">
        <v>0</v>
      </c>
      <c r="AN153" s="80">
        <v>0</v>
      </c>
      <c r="AO153" s="80">
        <v>0</v>
      </c>
      <c r="AP153" s="69">
        <v>0</v>
      </c>
      <c r="AQ153" s="69">
        <v>0</v>
      </c>
      <c r="AR153" s="80">
        <v>0</v>
      </c>
      <c r="AS153" s="80">
        <v>0</v>
      </c>
      <c r="AT153" s="69">
        <v>0</v>
      </c>
      <c r="AU153" s="69">
        <v>0</v>
      </c>
      <c r="AV153" s="80">
        <v>0</v>
      </c>
      <c r="AW153" s="80">
        <v>0</v>
      </c>
      <c r="AX153" s="69">
        <v>0</v>
      </c>
      <c r="AY153" s="69">
        <v>0</v>
      </c>
      <c r="AZ153" s="80">
        <v>0</v>
      </c>
      <c r="BA153" s="80">
        <v>0</v>
      </c>
      <c r="BB153" s="69">
        <v>0</v>
      </c>
      <c r="BC153" s="69">
        <v>0</v>
      </c>
      <c r="BD153" s="80">
        <v>0</v>
      </c>
      <c r="BE153" s="80">
        <v>0</v>
      </c>
      <c r="BF153" s="69">
        <v>0</v>
      </c>
      <c r="BG153" s="69">
        <v>0</v>
      </c>
      <c r="BH153" s="80">
        <v>0</v>
      </c>
      <c r="BI153" s="80">
        <v>0</v>
      </c>
      <c r="BJ153" s="69">
        <v>0</v>
      </c>
      <c r="BK153" s="69">
        <v>0</v>
      </c>
      <c r="BL153" s="80">
        <v>0</v>
      </c>
      <c r="BM153" s="80">
        <v>0</v>
      </c>
      <c r="BN153" s="69">
        <v>0</v>
      </c>
      <c r="BO153" s="69">
        <v>0</v>
      </c>
      <c r="BP153" s="80">
        <v>0</v>
      </c>
      <c r="BQ153" s="80">
        <v>0</v>
      </c>
      <c r="BR153" s="69">
        <v>0</v>
      </c>
      <c r="BS153" s="69">
        <v>0</v>
      </c>
      <c r="BT153" s="80">
        <v>0</v>
      </c>
      <c r="BU153" s="80">
        <v>0</v>
      </c>
      <c r="BV153" s="69">
        <v>0</v>
      </c>
      <c r="BW153" s="69">
        <v>0</v>
      </c>
      <c r="BX153" s="80">
        <v>0</v>
      </c>
      <c r="BY153" s="80">
        <v>0</v>
      </c>
      <c r="BZ153" s="69">
        <v>0</v>
      </c>
      <c r="CA153" s="69">
        <v>0</v>
      </c>
      <c r="CB153" s="80">
        <v>0</v>
      </c>
      <c r="CC153" s="80">
        <v>6041</v>
      </c>
      <c r="CD153" s="69">
        <v>0</v>
      </c>
      <c r="CE153" s="69" t="s">
        <v>722</v>
      </c>
      <c r="CF153" s="69" t="s">
        <v>723</v>
      </c>
      <c r="CG153" s="69" t="s">
        <v>570</v>
      </c>
      <c r="CH153" s="69" t="s">
        <v>570</v>
      </c>
      <c r="CI153" s="69" t="s">
        <v>570</v>
      </c>
      <c r="CJ153" s="68" t="s">
        <v>570</v>
      </c>
      <c r="CK153" s="68">
        <v>45184</v>
      </c>
      <c r="CL153" s="185" t="s">
        <v>825</v>
      </c>
      <c r="CM153" s="67" t="s">
        <v>824</v>
      </c>
      <c r="CN153" s="67" t="s">
        <v>168</v>
      </c>
      <c r="CO153" s="68">
        <v>45141</v>
      </c>
      <c r="CP153" s="185" t="s">
        <v>825</v>
      </c>
      <c r="CQ153" s="67" t="s">
        <v>824</v>
      </c>
      <c r="CR153" s="67" t="s">
        <v>866</v>
      </c>
      <c r="CS153" s="69">
        <v>3652108.96</v>
      </c>
      <c r="CT153" s="69" t="s">
        <v>586</v>
      </c>
      <c r="CU153" s="69" t="s">
        <v>587</v>
      </c>
      <c r="CV153" s="69">
        <v>0</v>
      </c>
      <c r="CW153" s="69">
        <v>4</v>
      </c>
      <c r="CX153" s="69">
        <v>0</v>
      </c>
      <c r="CY153" s="69">
        <v>0</v>
      </c>
      <c r="CZ153" s="69">
        <v>0</v>
      </c>
      <c r="DA153" s="69">
        <v>0</v>
      </c>
      <c r="DG153" t="str">
        <f t="shared" si="7"/>
        <v>DO</v>
      </c>
    </row>
    <row r="154" spans="1:111">
      <c r="A154" t="str">
        <f t="shared" si="6"/>
        <v>04DO</v>
      </c>
      <c r="B154" s="67" t="s">
        <v>3</v>
      </c>
      <c r="C154" s="67" t="s">
        <v>724</v>
      </c>
      <c r="D154" s="67" t="s">
        <v>870</v>
      </c>
      <c r="E154" s="68">
        <v>44726</v>
      </c>
      <c r="F154" s="185" t="s">
        <v>821</v>
      </c>
      <c r="G154" s="67" t="s">
        <v>829</v>
      </c>
      <c r="H154" s="69">
        <v>1</v>
      </c>
      <c r="I154" s="69">
        <v>0</v>
      </c>
      <c r="J154" s="69">
        <v>182</v>
      </c>
      <c r="K154" s="69">
        <v>209</v>
      </c>
      <c r="L154" s="69">
        <v>209</v>
      </c>
      <c r="M154" s="69">
        <v>0</v>
      </c>
      <c r="N154" s="69">
        <v>0</v>
      </c>
      <c r="O154" s="69">
        <v>0</v>
      </c>
      <c r="P154" s="69">
        <v>27</v>
      </c>
      <c r="Q154" s="80">
        <v>0</v>
      </c>
      <c r="R154" s="80">
        <v>1468626</v>
      </c>
      <c r="S154" s="80">
        <v>50000</v>
      </c>
      <c r="T154" s="80">
        <v>1418626</v>
      </c>
      <c r="U154" s="80">
        <v>1468626</v>
      </c>
      <c r="V154" s="80">
        <v>1421948</v>
      </c>
      <c r="W154" s="80">
        <v>0</v>
      </c>
      <c r="X154" s="80">
        <v>0</v>
      </c>
      <c r="Y154" s="80">
        <v>0</v>
      </c>
      <c r="Z154" s="80">
        <v>1421948</v>
      </c>
      <c r="AA154" s="80">
        <v>1421948</v>
      </c>
      <c r="AB154" s="80">
        <v>0</v>
      </c>
      <c r="AC154" s="69">
        <v>0</v>
      </c>
      <c r="AD154" s="69">
        <v>18</v>
      </c>
      <c r="AE154" s="69">
        <v>0</v>
      </c>
      <c r="AF154" s="80">
        <v>0</v>
      </c>
      <c r="AG154" s="80">
        <v>0</v>
      </c>
      <c r="AH154" s="69">
        <v>0</v>
      </c>
      <c r="AI154" s="69">
        <v>0</v>
      </c>
      <c r="AJ154" s="80">
        <v>0</v>
      </c>
      <c r="AK154" s="80">
        <v>0</v>
      </c>
      <c r="AL154" s="69">
        <v>0</v>
      </c>
      <c r="AM154" s="69">
        <v>0</v>
      </c>
      <c r="AN154" s="80">
        <v>0</v>
      </c>
      <c r="AO154" s="80">
        <v>0</v>
      </c>
      <c r="AP154" s="69">
        <v>0</v>
      </c>
      <c r="AQ154" s="69">
        <v>0</v>
      </c>
      <c r="AR154" s="80">
        <v>0</v>
      </c>
      <c r="AS154" s="80">
        <v>0</v>
      </c>
      <c r="AT154" s="69">
        <v>0</v>
      </c>
      <c r="AU154" s="69">
        <v>0</v>
      </c>
      <c r="AV154" s="80">
        <v>0</v>
      </c>
      <c r="AW154" s="80">
        <v>0</v>
      </c>
      <c r="AX154" s="69">
        <v>0</v>
      </c>
      <c r="AY154" s="69">
        <v>0</v>
      </c>
      <c r="AZ154" s="80">
        <v>0</v>
      </c>
      <c r="BA154" s="80">
        <v>0</v>
      </c>
      <c r="BB154" s="69">
        <v>0</v>
      </c>
      <c r="BC154" s="69">
        <v>0</v>
      </c>
      <c r="BD154" s="80">
        <v>0</v>
      </c>
      <c r="BE154" s="80">
        <v>0</v>
      </c>
      <c r="BF154" s="69">
        <v>0</v>
      </c>
      <c r="BG154" s="69">
        <v>0</v>
      </c>
      <c r="BH154" s="80">
        <v>0</v>
      </c>
      <c r="BI154" s="80">
        <v>0</v>
      </c>
      <c r="BJ154" s="69">
        <v>0</v>
      </c>
      <c r="BK154" s="69">
        <v>0</v>
      </c>
      <c r="BL154" s="80">
        <v>0</v>
      </c>
      <c r="BM154" s="80">
        <v>0</v>
      </c>
      <c r="BN154" s="69">
        <v>0</v>
      </c>
      <c r="BO154" s="69">
        <v>0</v>
      </c>
      <c r="BP154" s="80">
        <v>0</v>
      </c>
      <c r="BQ154" s="80">
        <v>0</v>
      </c>
      <c r="BR154" s="69">
        <v>0</v>
      </c>
      <c r="BS154" s="69">
        <v>0</v>
      </c>
      <c r="BT154" s="80">
        <v>0</v>
      </c>
      <c r="BU154" s="80">
        <v>0</v>
      </c>
      <c r="BV154" s="69">
        <v>0</v>
      </c>
      <c r="BW154" s="69">
        <v>0</v>
      </c>
      <c r="BX154" s="80">
        <v>0</v>
      </c>
      <c r="BY154" s="80">
        <v>0</v>
      </c>
      <c r="BZ154" s="69">
        <v>0</v>
      </c>
      <c r="CA154" s="69">
        <v>0</v>
      </c>
      <c r="CB154" s="80">
        <v>0</v>
      </c>
      <c r="CC154" s="80">
        <v>0</v>
      </c>
      <c r="CD154" s="69">
        <v>0</v>
      </c>
      <c r="CE154" s="69" t="s">
        <v>725</v>
      </c>
      <c r="CF154" s="69" t="s">
        <v>726</v>
      </c>
      <c r="CG154" s="69" t="s">
        <v>570</v>
      </c>
      <c r="CH154" s="69" t="s">
        <v>570</v>
      </c>
      <c r="CI154" s="69" t="s">
        <v>570</v>
      </c>
      <c r="CJ154" s="68" t="s">
        <v>570</v>
      </c>
      <c r="CK154" s="68">
        <v>45250</v>
      </c>
      <c r="CL154" s="185" t="s">
        <v>828</v>
      </c>
      <c r="CM154" s="67" t="s">
        <v>824</v>
      </c>
      <c r="CN154" s="67" t="s">
        <v>168</v>
      </c>
      <c r="CO154" s="68">
        <v>45224</v>
      </c>
      <c r="CP154" s="185" t="s">
        <v>828</v>
      </c>
      <c r="CQ154" s="67" t="s">
        <v>824</v>
      </c>
      <c r="CR154" s="67" t="s">
        <v>871</v>
      </c>
      <c r="CS154" s="69">
        <v>2551166.7999999998</v>
      </c>
      <c r="CT154" s="69"/>
      <c r="CU154" s="69"/>
      <c r="CV154" s="69">
        <v>0</v>
      </c>
      <c r="CW154" s="69">
        <v>9</v>
      </c>
      <c r="CX154" s="69">
        <v>0</v>
      </c>
      <c r="CY154" s="69">
        <v>0</v>
      </c>
      <c r="CZ154" s="69">
        <v>0</v>
      </c>
      <c r="DA154" s="69">
        <v>0</v>
      </c>
      <c r="DG154" t="str">
        <f t="shared" si="7"/>
        <v>DO</v>
      </c>
    </row>
    <row r="155" spans="1:111">
      <c r="A155" t="str">
        <f t="shared" si="6"/>
        <v>04DO</v>
      </c>
      <c r="B155" s="67" t="s">
        <v>3</v>
      </c>
      <c r="C155" s="67" t="s">
        <v>327</v>
      </c>
      <c r="D155" s="67" t="s">
        <v>328</v>
      </c>
      <c r="E155" s="68">
        <v>44932</v>
      </c>
      <c r="F155" s="185" t="s">
        <v>823</v>
      </c>
      <c r="G155" s="67" t="s">
        <v>827</v>
      </c>
      <c r="H155" s="69">
        <v>1</v>
      </c>
      <c r="I155" s="69">
        <v>2</v>
      </c>
      <c r="J155" s="69">
        <v>196</v>
      </c>
      <c r="K155" s="69">
        <v>235</v>
      </c>
      <c r="L155" s="69">
        <v>235</v>
      </c>
      <c r="M155" s="69">
        <v>0</v>
      </c>
      <c r="N155" s="69">
        <v>0</v>
      </c>
      <c r="O155" s="69">
        <v>0</v>
      </c>
      <c r="P155" s="69">
        <v>39</v>
      </c>
      <c r="Q155" s="80">
        <v>0</v>
      </c>
      <c r="R155" s="80">
        <v>4444623</v>
      </c>
      <c r="S155" s="80">
        <v>50000</v>
      </c>
      <c r="T155" s="80">
        <v>4394623</v>
      </c>
      <c r="U155" s="80">
        <v>4539611</v>
      </c>
      <c r="V155" s="80">
        <v>4542613</v>
      </c>
      <c r="W155" s="80">
        <v>0</v>
      </c>
      <c r="X155" s="80">
        <v>225000</v>
      </c>
      <c r="Y155" s="80">
        <v>225000</v>
      </c>
      <c r="Z155" s="80">
        <v>4767613</v>
      </c>
      <c r="AA155" s="80">
        <v>4542438</v>
      </c>
      <c r="AB155" s="80">
        <v>-225175</v>
      </c>
      <c r="AC155" s="69">
        <v>94987</v>
      </c>
      <c r="AD155" s="69">
        <v>33</v>
      </c>
      <c r="AE155" s="69">
        <v>0</v>
      </c>
      <c r="AF155" s="80">
        <v>0</v>
      </c>
      <c r="AG155" s="80">
        <v>20337</v>
      </c>
      <c r="AH155" s="69">
        <v>0</v>
      </c>
      <c r="AI155" s="69">
        <v>0</v>
      </c>
      <c r="AJ155" s="80">
        <v>0</v>
      </c>
      <c r="AK155" s="80">
        <v>10823</v>
      </c>
      <c r="AL155" s="69">
        <v>0</v>
      </c>
      <c r="AM155" s="69">
        <v>0</v>
      </c>
      <c r="AN155" s="80">
        <v>0</v>
      </c>
      <c r="AO155" s="80">
        <v>0</v>
      </c>
      <c r="AP155" s="69">
        <v>0</v>
      </c>
      <c r="AQ155" s="69">
        <v>0</v>
      </c>
      <c r="AR155" s="80">
        <v>0</v>
      </c>
      <c r="AS155" s="80">
        <v>0</v>
      </c>
      <c r="AT155" s="69">
        <v>0</v>
      </c>
      <c r="AU155" s="69">
        <v>0</v>
      </c>
      <c r="AV155" s="80">
        <v>0</v>
      </c>
      <c r="AW155" s="80">
        <v>0</v>
      </c>
      <c r="AX155" s="69">
        <v>0</v>
      </c>
      <c r="AY155" s="69">
        <v>0</v>
      </c>
      <c r="AZ155" s="80">
        <v>0</v>
      </c>
      <c r="BA155" s="80">
        <v>0</v>
      </c>
      <c r="BB155" s="69">
        <v>0</v>
      </c>
      <c r="BC155" s="69">
        <v>0</v>
      </c>
      <c r="BD155" s="80">
        <v>0</v>
      </c>
      <c r="BE155" s="80">
        <v>0</v>
      </c>
      <c r="BF155" s="69">
        <v>0</v>
      </c>
      <c r="BG155" s="69">
        <v>0</v>
      </c>
      <c r="BH155" s="80">
        <v>0</v>
      </c>
      <c r="BI155" s="80">
        <v>0</v>
      </c>
      <c r="BJ155" s="69">
        <v>0</v>
      </c>
      <c r="BK155" s="69">
        <v>0</v>
      </c>
      <c r="BL155" s="80">
        <v>0</v>
      </c>
      <c r="BM155" s="80">
        <v>0</v>
      </c>
      <c r="BN155" s="69">
        <v>0</v>
      </c>
      <c r="BO155" s="69">
        <v>0</v>
      </c>
      <c r="BP155" s="80">
        <v>0</v>
      </c>
      <c r="BQ155" s="80">
        <v>94987</v>
      </c>
      <c r="BR155" s="69">
        <v>0</v>
      </c>
      <c r="BS155" s="69">
        <v>0</v>
      </c>
      <c r="BT155" s="80">
        <v>0</v>
      </c>
      <c r="BU155" s="80">
        <v>0</v>
      </c>
      <c r="BV155" s="69">
        <v>0</v>
      </c>
      <c r="BW155" s="69">
        <v>0</v>
      </c>
      <c r="BX155" s="80">
        <v>0</v>
      </c>
      <c r="BY155" s="80">
        <v>0</v>
      </c>
      <c r="BZ155" s="69">
        <v>0</v>
      </c>
      <c r="CA155" s="69">
        <v>0</v>
      </c>
      <c r="CB155" s="80">
        <v>0</v>
      </c>
      <c r="CC155" s="80">
        <v>126147</v>
      </c>
      <c r="CD155" s="69">
        <v>0</v>
      </c>
      <c r="CE155" s="69" t="s">
        <v>727</v>
      </c>
      <c r="CF155" s="69" t="s">
        <v>728</v>
      </c>
      <c r="CG155" s="69" t="s">
        <v>570</v>
      </c>
      <c r="CH155" s="69" t="s">
        <v>570</v>
      </c>
      <c r="CI155" s="69" t="s">
        <v>570</v>
      </c>
      <c r="CJ155" s="68" t="s">
        <v>570</v>
      </c>
      <c r="CK155" s="68">
        <v>45344</v>
      </c>
      <c r="CL155" s="185" t="s">
        <v>823</v>
      </c>
      <c r="CM155" s="67" t="s">
        <v>824</v>
      </c>
      <c r="CN155" s="67" t="s">
        <v>168</v>
      </c>
      <c r="CO155" s="68">
        <v>45239</v>
      </c>
      <c r="CP155" s="185" t="s">
        <v>828</v>
      </c>
      <c r="CQ155" s="67" t="s">
        <v>824</v>
      </c>
      <c r="CR155" s="67" t="s">
        <v>866</v>
      </c>
      <c r="CS155" s="69">
        <v>4468546.9800000004</v>
      </c>
      <c r="CT155" s="69" t="s">
        <v>706</v>
      </c>
      <c r="CU155" s="69" t="s">
        <v>707</v>
      </c>
      <c r="CV155" s="69">
        <v>0</v>
      </c>
      <c r="CW155" s="69">
        <v>6</v>
      </c>
      <c r="CX155" s="69">
        <v>0</v>
      </c>
      <c r="CY155" s="69">
        <v>0</v>
      </c>
      <c r="CZ155" s="69">
        <v>0</v>
      </c>
      <c r="DA155" s="69">
        <v>0</v>
      </c>
      <c r="DG155" t="str">
        <f t="shared" si="7"/>
        <v>DO</v>
      </c>
    </row>
    <row r="156" spans="1:111">
      <c r="A156" t="str">
        <f t="shared" si="6"/>
        <v>05CO</v>
      </c>
      <c r="B156" s="67" t="s">
        <v>4</v>
      </c>
      <c r="C156" s="67" t="s">
        <v>365</v>
      </c>
      <c r="D156" s="67" t="s">
        <v>366</v>
      </c>
      <c r="E156" s="68">
        <v>42529</v>
      </c>
      <c r="F156" s="185" t="s">
        <v>821</v>
      </c>
      <c r="G156" s="67" t="s">
        <v>872</v>
      </c>
      <c r="H156" s="69">
        <v>21</v>
      </c>
      <c r="I156" s="69">
        <v>32</v>
      </c>
      <c r="J156" s="69">
        <v>1050</v>
      </c>
      <c r="K156" s="69">
        <v>1826</v>
      </c>
      <c r="L156" s="69">
        <v>1829</v>
      </c>
      <c r="M156" s="69">
        <v>-3</v>
      </c>
      <c r="N156" s="69">
        <v>3</v>
      </c>
      <c r="O156" s="69">
        <v>0</v>
      </c>
      <c r="P156" s="69">
        <v>359</v>
      </c>
      <c r="Q156" s="80">
        <v>417</v>
      </c>
      <c r="R156" s="80">
        <v>75824482</v>
      </c>
      <c r="S156" s="80">
        <v>160000</v>
      </c>
      <c r="T156" s="80">
        <v>75664482</v>
      </c>
      <c r="U156" s="80">
        <v>86884143</v>
      </c>
      <c r="V156" s="80">
        <v>89837352</v>
      </c>
      <c r="W156" s="80">
        <v>0</v>
      </c>
      <c r="X156" s="80">
        <v>0</v>
      </c>
      <c r="Y156" s="80">
        <v>0</v>
      </c>
      <c r="Z156" s="80">
        <v>89837352</v>
      </c>
      <c r="AA156" s="80">
        <v>90458012</v>
      </c>
      <c r="AB156" s="80">
        <v>815723</v>
      </c>
      <c r="AC156" s="69">
        <v>10910761</v>
      </c>
      <c r="AD156" s="69">
        <v>209</v>
      </c>
      <c r="AE156" s="69">
        <v>0</v>
      </c>
      <c r="AF156" s="80">
        <v>13</v>
      </c>
      <c r="AG156" s="80">
        <v>563442</v>
      </c>
      <c r="AH156" s="69">
        <v>81716</v>
      </c>
      <c r="AI156" s="69">
        <v>0</v>
      </c>
      <c r="AJ156" s="80">
        <v>113</v>
      </c>
      <c r="AK156" s="80">
        <v>3719605</v>
      </c>
      <c r="AL156" s="69">
        <v>1534190</v>
      </c>
      <c r="AM156" s="69">
        <v>0</v>
      </c>
      <c r="AN156" s="80">
        <v>0</v>
      </c>
      <c r="AO156" s="80">
        <v>0</v>
      </c>
      <c r="AP156" s="69">
        <v>0</v>
      </c>
      <c r="AQ156" s="69">
        <v>0</v>
      </c>
      <c r="AR156" s="80">
        <v>0</v>
      </c>
      <c r="AS156" s="80">
        <v>0</v>
      </c>
      <c r="AT156" s="69">
        <v>0</v>
      </c>
      <c r="AU156" s="69">
        <v>0</v>
      </c>
      <c r="AV156" s="80">
        <v>0</v>
      </c>
      <c r="AW156" s="80">
        <v>0</v>
      </c>
      <c r="AX156" s="69">
        <v>0</v>
      </c>
      <c r="AY156" s="69">
        <v>0</v>
      </c>
      <c r="AZ156" s="80">
        <v>255</v>
      </c>
      <c r="BA156" s="80">
        <v>-46035</v>
      </c>
      <c r="BB156" s="69">
        <v>0</v>
      </c>
      <c r="BC156" s="69">
        <v>0</v>
      </c>
      <c r="BD156" s="80">
        <v>0</v>
      </c>
      <c r="BE156" s="80">
        <v>107943</v>
      </c>
      <c r="BF156" s="69">
        <v>0</v>
      </c>
      <c r="BG156" s="69">
        <v>0</v>
      </c>
      <c r="BH156" s="80">
        <v>0</v>
      </c>
      <c r="BI156" s="80">
        <v>0</v>
      </c>
      <c r="BJ156" s="69">
        <v>0</v>
      </c>
      <c r="BK156" s="69">
        <v>0</v>
      </c>
      <c r="BL156" s="80">
        <v>0</v>
      </c>
      <c r="BM156" s="80">
        <v>189623</v>
      </c>
      <c r="BN156" s="69">
        <v>0</v>
      </c>
      <c r="BO156" s="69">
        <v>0</v>
      </c>
      <c r="BP156" s="80">
        <v>0</v>
      </c>
      <c r="BQ156" s="80">
        <v>6200000</v>
      </c>
      <c r="BR156" s="69">
        <v>0</v>
      </c>
      <c r="BS156" s="69">
        <v>0</v>
      </c>
      <c r="BT156" s="80">
        <v>36</v>
      </c>
      <c r="BU156" s="80">
        <v>207976</v>
      </c>
      <c r="BV156" s="69">
        <v>207976</v>
      </c>
      <c r="BW156" s="69">
        <v>0</v>
      </c>
      <c r="BX156" s="80">
        <v>0</v>
      </c>
      <c r="BY156" s="80">
        <v>0</v>
      </c>
      <c r="BZ156" s="69">
        <v>0</v>
      </c>
      <c r="CA156" s="69">
        <v>0</v>
      </c>
      <c r="CB156" s="80">
        <v>417</v>
      </c>
      <c r="CC156" s="80">
        <v>10835624</v>
      </c>
      <c r="CD156" s="69">
        <v>1823881</v>
      </c>
      <c r="CE156" s="69" t="s">
        <v>669</v>
      </c>
      <c r="CF156" s="69" t="s">
        <v>670</v>
      </c>
      <c r="CG156" s="69" t="s">
        <v>570</v>
      </c>
      <c r="CH156" s="69" t="s">
        <v>570</v>
      </c>
      <c r="CI156" s="69" t="s">
        <v>570</v>
      </c>
      <c r="CJ156" s="68" t="s">
        <v>570</v>
      </c>
      <c r="CK156" s="68">
        <v>45156</v>
      </c>
      <c r="CL156" s="185" t="s">
        <v>825</v>
      </c>
      <c r="CM156" s="67" t="s">
        <v>824</v>
      </c>
      <c r="CN156" s="67" t="s">
        <v>168</v>
      </c>
      <c r="CO156" s="68">
        <v>44482</v>
      </c>
      <c r="CP156" s="185" t="s">
        <v>828</v>
      </c>
      <c r="CQ156" s="67" t="s">
        <v>829</v>
      </c>
      <c r="CR156" s="67" t="s">
        <v>873</v>
      </c>
      <c r="CS156" s="69">
        <v>88197361.709999993</v>
      </c>
      <c r="CT156" s="69" t="s">
        <v>764</v>
      </c>
      <c r="CU156" s="69" t="s">
        <v>765</v>
      </c>
      <c r="CV156" s="69">
        <v>0</v>
      </c>
      <c r="CW156" s="69">
        <v>150</v>
      </c>
      <c r="CX156" s="69">
        <v>0</v>
      </c>
      <c r="CY156" s="69">
        <v>0</v>
      </c>
      <c r="CZ156" s="69">
        <v>-106929</v>
      </c>
      <c r="DA156" s="69">
        <v>0</v>
      </c>
      <c r="DG156" t="str">
        <f t="shared" si="7"/>
        <v>CO</v>
      </c>
    </row>
    <row r="157" spans="1:111">
      <c r="A157" t="str">
        <f t="shared" si="6"/>
        <v>05CO</v>
      </c>
      <c r="B157" s="67" t="s">
        <v>4</v>
      </c>
      <c r="C157" s="67" t="s">
        <v>367</v>
      </c>
      <c r="D157" s="67" t="s">
        <v>368</v>
      </c>
      <c r="E157" s="68">
        <v>44342</v>
      </c>
      <c r="F157" s="185" t="s">
        <v>821</v>
      </c>
      <c r="G157" s="67" t="s">
        <v>822</v>
      </c>
      <c r="H157" s="69">
        <v>3</v>
      </c>
      <c r="I157" s="69">
        <v>10</v>
      </c>
      <c r="J157" s="69">
        <v>310</v>
      </c>
      <c r="K157" s="69">
        <v>653</v>
      </c>
      <c r="L157" s="69">
        <v>651</v>
      </c>
      <c r="M157" s="69">
        <v>2</v>
      </c>
      <c r="N157" s="69">
        <v>0</v>
      </c>
      <c r="O157" s="69">
        <v>0</v>
      </c>
      <c r="P157" s="69">
        <v>281</v>
      </c>
      <c r="Q157" s="80">
        <v>62</v>
      </c>
      <c r="R157" s="80">
        <v>15404884</v>
      </c>
      <c r="S157" s="80">
        <v>150000</v>
      </c>
      <c r="T157" s="80">
        <v>15254884</v>
      </c>
      <c r="U157" s="80">
        <v>16605228</v>
      </c>
      <c r="V157" s="80">
        <v>17046359</v>
      </c>
      <c r="W157" s="80">
        <v>0</v>
      </c>
      <c r="X157" s="80">
        <v>0</v>
      </c>
      <c r="Y157" s="80">
        <v>0</v>
      </c>
      <c r="Z157" s="80">
        <v>17046359</v>
      </c>
      <c r="AA157" s="80">
        <v>17998317</v>
      </c>
      <c r="AB157" s="80">
        <v>1051871</v>
      </c>
      <c r="AC157" s="69">
        <v>1200344</v>
      </c>
      <c r="AD157" s="69">
        <v>221</v>
      </c>
      <c r="AE157" s="69">
        <v>0</v>
      </c>
      <c r="AF157" s="80">
        <v>0</v>
      </c>
      <c r="AG157" s="80">
        <v>619876</v>
      </c>
      <c r="AH157" s="69">
        <v>0</v>
      </c>
      <c r="AI157" s="69">
        <v>0</v>
      </c>
      <c r="AJ157" s="80">
        <v>0</v>
      </c>
      <c r="AK157" s="80">
        <v>257299</v>
      </c>
      <c r="AL157" s="69">
        <v>0</v>
      </c>
      <c r="AM157" s="69">
        <v>0</v>
      </c>
      <c r="AN157" s="80">
        <v>0</v>
      </c>
      <c r="AO157" s="80">
        <v>0</v>
      </c>
      <c r="AP157" s="69">
        <v>0</v>
      </c>
      <c r="AQ157" s="69">
        <v>0</v>
      </c>
      <c r="AR157" s="80">
        <v>0</v>
      </c>
      <c r="AS157" s="80">
        <v>0</v>
      </c>
      <c r="AT157" s="69">
        <v>0</v>
      </c>
      <c r="AU157" s="69">
        <v>0</v>
      </c>
      <c r="AV157" s="80">
        <v>0</v>
      </c>
      <c r="AW157" s="80">
        <v>0</v>
      </c>
      <c r="AX157" s="69">
        <v>0</v>
      </c>
      <c r="AY157" s="69">
        <v>0</v>
      </c>
      <c r="AZ157" s="80">
        <v>41</v>
      </c>
      <c r="BA157" s="80">
        <v>420621</v>
      </c>
      <c r="BB157" s="69">
        <v>0</v>
      </c>
      <c r="BC157" s="69">
        <v>0</v>
      </c>
      <c r="BD157" s="80">
        <v>42</v>
      </c>
      <c r="BE157" s="80">
        <v>13057</v>
      </c>
      <c r="BF157" s="69">
        <v>0</v>
      </c>
      <c r="BG157" s="69">
        <v>0</v>
      </c>
      <c r="BH157" s="80">
        <v>0</v>
      </c>
      <c r="BI157" s="80">
        <v>0</v>
      </c>
      <c r="BJ157" s="69">
        <v>0</v>
      </c>
      <c r="BK157" s="69">
        <v>0</v>
      </c>
      <c r="BL157" s="80">
        <v>0</v>
      </c>
      <c r="BM157" s="80">
        <v>10327</v>
      </c>
      <c r="BN157" s="69">
        <v>0</v>
      </c>
      <c r="BO157" s="69">
        <v>0</v>
      </c>
      <c r="BP157" s="80">
        <v>0</v>
      </c>
      <c r="BQ157" s="80">
        <v>0</v>
      </c>
      <c r="BR157" s="69">
        <v>0</v>
      </c>
      <c r="BS157" s="69">
        <v>0</v>
      </c>
      <c r="BT157" s="80">
        <v>0</v>
      </c>
      <c r="BU157" s="80">
        <v>0</v>
      </c>
      <c r="BV157" s="69">
        <v>0</v>
      </c>
      <c r="BW157" s="69">
        <v>0</v>
      </c>
      <c r="BX157" s="80">
        <v>0</v>
      </c>
      <c r="BY157" s="80">
        <v>0</v>
      </c>
      <c r="BZ157" s="69">
        <v>0</v>
      </c>
      <c r="CA157" s="69">
        <v>0</v>
      </c>
      <c r="CB157" s="80">
        <v>83</v>
      </c>
      <c r="CC157" s="80">
        <v>1321179</v>
      </c>
      <c r="CD157" s="69">
        <v>0</v>
      </c>
      <c r="CE157" s="69" t="s">
        <v>626</v>
      </c>
      <c r="CF157" s="69" t="s">
        <v>627</v>
      </c>
      <c r="CG157" s="69" t="s">
        <v>570</v>
      </c>
      <c r="CH157" s="69" t="s">
        <v>570</v>
      </c>
      <c r="CI157" s="69" t="s">
        <v>570</v>
      </c>
      <c r="CJ157" s="68" t="s">
        <v>570</v>
      </c>
      <c r="CK157" s="68">
        <v>45365</v>
      </c>
      <c r="CL157" s="185" t="s">
        <v>823</v>
      </c>
      <c r="CM157" s="67" t="s">
        <v>824</v>
      </c>
      <c r="CN157" s="67" t="s">
        <v>168</v>
      </c>
      <c r="CO157" s="68">
        <v>45145</v>
      </c>
      <c r="CP157" s="185" t="s">
        <v>825</v>
      </c>
      <c r="CQ157" s="67" t="s">
        <v>824</v>
      </c>
      <c r="CR157" s="67" t="s">
        <v>874</v>
      </c>
      <c r="CS157" s="69">
        <v>17500000.260000002</v>
      </c>
      <c r="CT157" s="69"/>
      <c r="CU157" s="69"/>
      <c r="CV157" s="69">
        <v>21</v>
      </c>
      <c r="CW157" s="69">
        <v>60</v>
      </c>
      <c r="CX157" s="69">
        <v>0</v>
      </c>
      <c r="CY157" s="69">
        <v>0</v>
      </c>
      <c r="CZ157" s="69">
        <v>0</v>
      </c>
      <c r="DA157" s="69">
        <v>0</v>
      </c>
      <c r="DG157" t="str">
        <f t="shared" si="7"/>
        <v>CO</v>
      </c>
    </row>
    <row r="158" spans="1:111">
      <c r="A158" t="str">
        <f t="shared" si="6"/>
        <v>05CO</v>
      </c>
      <c r="B158" s="67" t="s">
        <v>4</v>
      </c>
      <c r="C158" s="67" t="s">
        <v>528</v>
      </c>
      <c r="D158" s="67" t="s">
        <v>529</v>
      </c>
      <c r="E158" s="68">
        <v>44650</v>
      </c>
      <c r="F158" s="185" t="s">
        <v>823</v>
      </c>
      <c r="G158" s="67" t="s">
        <v>829</v>
      </c>
      <c r="H158" s="69">
        <v>2</v>
      </c>
      <c r="I158" s="69">
        <v>0</v>
      </c>
      <c r="J158" s="69">
        <v>120</v>
      </c>
      <c r="K158" s="69">
        <v>347</v>
      </c>
      <c r="L158" s="69">
        <v>347</v>
      </c>
      <c r="M158" s="69">
        <v>0</v>
      </c>
      <c r="N158" s="69">
        <v>0</v>
      </c>
      <c r="O158" s="69">
        <v>0</v>
      </c>
      <c r="P158" s="69">
        <v>227</v>
      </c>
      <c r="Q158" s="80">
        <v>0</v>
      </c>
      <c r="R158" s="80">
        <v>1057650</v>
      </c>
      <c r="S158" s="80">
        <v>26700</v>
      </c>
      <c r="T158" s="80">
        <v>1030950</v>
      </c>
      <c r="U158" s="80">
        <v>1057650</v>
      </c>
      <c r="V158" s="80">
        <v>1051826</v>
      </c>
      <c r="W158" s="80">
        <v>0</v>
      </c>
      <c r="X158" s="80">
        <v>0</v>
      </c>
      <c r="Y158" s="80">
        <v>0</v>
      </c>
      <c r="Z158" s="80">
        <v>1051826</v>
      </c>
      <c r="AA158" s="80">
        <v>1051826</v>
      </c>
      <c r="AB158" s="80">
        <v>0</v>
      </c>
      <c r="AC158" s="69">
        <v>0</v>
      </c>
      <c r="AD158" s="69">
        <v>157</v>
      </c>
      <c r="AE158" s="69">
        <v>0</v>
      </c>
      <c r="AF158" s="80">
        <v>0</v>
      </c>
      <c r="AG158" s="80">
        <v>0</v>
      </c>
      <c r="AH158" s="69">
        <v>0</v>
      </c>
      <c r="AI158" s="69">
        <v>0</v>
      </c>
      <c r="AJ158" s="80">
        <v>0</v>
      </c>
      <c r="AK158" s="80">
        <v>6240</v>
      </c>
      <c r="AL158" s="69">
        <v>0</v>
      </c>
      <c r="AM158" s="69">
        <v>0</v>
      </c>
      <c r="AN158" s="80">
        <v>0</v>
      </c>
      <c r="AO158" s="80">
        <v>0</v>
      </c>
      <c r="AP158" s="69">
        <v>0</v>
      </c>
      <c r="AQ158" s="69">
        <v>0</v>
      </c>
      <c r="AR158" s="80">
        <v>0</v>
      </c>
      <c r="AS158" s="80">
        <v>0</v>
      </c>
      <c r="AT158" s="69">
        <v>0</v>
      </c>
      <c r="AU158" s="69">
        <v>0</v>
      </c>
      <c r="AV158" s="80">
        <v>0</v>
      </c>
      <c r="AW158" s="80">
        <v>0</v>
      </c>
      <c r="AX158" s="69">
        <v>0</v>
      </c>
      <c r="AY158" s="69">
        <v>0</v>
      </c>
      <c r="AZ158" s="80">
        <v>0</v>
      </c>
      <c r="BA158" s="80">
        <v>0</v>
      </c>
      <c r="BB158" s="69">
        <v>0</v>
      </c>
      <c r="BC158" s="69">
        <v>0</v>
      </c>
      <c r="BD158" s="80">
        <v>0</v>
      </c>
      <c r="BE158" s="80">
        <v>18800</v>
      </c>
      <c r="BF158" s="69">
        <v>0</v>
      </c>
      <c r="BG158" s="69">
        <v>0</v>
      </c>
      <c r="BH158" s="80">
        <v>0</v>
      </c>
      <c r="BI158" s="80">
        <v>0</v>
      </c>
      <c r="BJ158" s="69">
        <v>0</v>
      </c>
      <c r="BK158" s="69">
        <v>0</v>
      </c>
      <c r="BL158" s="80">
        <v>0</v>
      </c>
      <c r="BM158" s="80">
        <v>0</v>
      </c>
      <c r="BN158" s="69">
        <v>0</v>
      </c>
      <c r="BO158" s="69">
        <v>0</v>
      </c>
      <c r="BP158" s="80">
        <v>0</v>
      </c>
      <c r="BQ158" s="80">
        <v>0</v>
      </c>
      <c r="BR158" s="69">
        <v>0</v>
      </c>
      <c r="BS158" s="69">
        <v>0</v>
      </c>
      <c r="BT158" s="80">
        <v>0</v>
      </c>
      <c r="BU158" s="80">
        <v>0</v>
      </c>
      <c r="BV158" s="69">
        <v>0</v>
      </c>
      <c r="BW158" s="69">
        <v>0</v>
      </c>
      <c r="BX158" s="80">
        <v>0</v>
      </c>
      <c r="BY158" s="80">
        <v>0</v>
      </c>
      <c r="BZ158" s="69">
        <v>0</v>
      </c>
      <c r="CA158" s="69">
        <v>0</v>
      </c>
      <c r="CB158" s="80">
        <v>0</v>
      </c>
      <c r="CC158" s="80">
        <v>25040</v>
      </c>
      <c r="CD158" s="69">
        <v>0</v>
      </c>
      <c r="CE158" s="69" t="s">
        <v>610</v>
      </c>
      <c r="CF158" s="69" t="s">
        <v>611</v>
      </c>
      <c r="CG158" s="69" t="s">
        <v>570</v>
      </c>
      <c r="CH158" s="69" t="s">
        <v>570</v>
      </c>
      <c r="CI158" s="69" t="s">
        <v>570</v>
      </c>
      <c r="CJ158" s="68" t="s">
        <v>570</v>
      </c>
      <c r="CK158" s="68">
        <v>45336</v>
      </c>
      <c r="CL158" s="185" t="s">
        <v>823</v>
      </c>
      <c r="CM158" s="67" t="s">
        <v>824</v>
      </c>
      <c r="CN158" s="67" t="s">
        <v>168</v>
      </c>
      <c r="CO158" s="68">
        <v>45295</v>
      </c>
      <c r="CP158" s="185" t="s">
        <v>823</v>
      </c>
      <c r="CQ158" s="67" t="s">
        <v>824</v>
      </c>
      <c r="CR158" s="67" t="s">
        <v>875</v>
      </c>
      <c r="CS158" s="69">
        <v>838159.94</v>
      </c>
      <c r="CT158" s="69"/>
      <c r="CU158" s="69"/>
      <c r="CV158" s="69">
        <v>0</v>
      </c>
      <c r="CW158" s="69">
        <v>70</v>
      </c>
      <c r="CX158" s="69">
        <v>0</v>
      </c>
      <c r="CY158" s="69">
        <v>0</v>
      </c>
      <c r="CZ158" s="69">
        <v>0</v>
      </c>
      <c r="DA158" s="69">
        <v>0</v>
      </c>
      <c r="DG158" t="str">
        <f t="shared" si="7"/>
        <v>CO</v>
      </c>
    </row>
    <row r="159" spans="1:111">
      <c r="A159" t="str">
        <f t="shared" si="6"/>
        <v>05CO</v>
      </c>
      <c r="B159" s="67" t="s">
        <v>4</v>
      </c>
      <c r="C159" s="67" t="s">
        <v>369</v>
      </c>
      <c r="D159" s="67" t="s">
        <v>370</v>
      </c>
      <c r="E159" s="68">
        <v>44496</v>
      </c>
      <c r="F159" s="185" t="s">
        <v>828</v>
      </c>
      <c r="G159" s="67" t="s">
        <v>829</v>
      </c>
      <c r="H159" s="69">
        <v>3</v>
      </c>
      <c r="I159" s="69">
        <v>3</v>
      </c>
      <c r="J159" s="69">
        <v>290</v>
      </c>
      <c r="K159" s="69">
        <v>440</v>
      </c>
      <c r="L159" s="69">
        <v>439</v>
      </c>
      <c r="M159" s="69">
        <v>1</v>
      </c>
      <c r="N159" s="69">
        <v>0</v>
      </c>
      <c r="O159" s="69">
        <v>0</v>
      </c>
      <c r="P159" s="69">
        <v>130</v>
      </c>
      <c r="Q159" s="80">
        <v>20</v>
      </c>
      <c r="R159" s="80">
        <v>7387943</v>
      </c>
      <c r="S159" s="80">
        <v>81000</v>
      </c>
      <c r="T159" s="80">
        <v>7306943</v>
      </c>
      <c r="U159" s="80">
        <v>7578305</v>
      </c>
      <c r="V159" s="80">
        <v>6929112</v>
      </c>
      <c r="W159" s="80">
        <v>0</v>
      </c>
      <c r="X159" s="80">
        <v>0</v>
      </c>
      <c r="Y159" s="80">
        <v>0</v>
      </c>
      <c r="Z159" s="80">
        <v>6929112</v>
      </c>
      <c r="AA159" s="80">
        <v>7638830</v>
      </c>
      <c r="AB159" s="80">
        <v>716998</v>
      </c>
      <c r="AC159" s="69">
        <v>190361</v>
      </c>
      <c r="AD159" s="69">
        <v>50</v>
      </c>
      <c r="AE159" s="69">
        <v>0</v>
      </c>
      <c r="AF159" s="80">
        <v>20</v>
      </c>
      <c r="AG159" s="80">
        <v>183081</v>
      </c>
      <c r="AH159" s="69">
        <v>436</v>
      </c>
      <c r="AI159" s="69">
        <v>0</v>
      </c>
      <c r="AJ159" s="80">
        <v>0</v>
      </c>
      <c r="AK159" s="80">
        <v>0</v>
      </c>
      <c r="AL159" s="69">
        <v>0</v>
      </c>
      <c r="AM159" s="69">
        <v>0</v>
      </c>
      <c r="AN159" s="80">
        <v>0</v>
      </c>
      <c r="AO159" s="80">
        <v>0</v>
      </c>
      <c r="AP159" s="69">
        <v>0</v>
      </c>
      <c r="AQ159" s="69">
        <v>0</v>
      </c>
      <c r="AR159" s="80">
        <v>0</v>
      </c>
      <c r="AS159" s="80">
        <v>0</v>
      </c>
      <c r="AT159" s="69">
        <v>0</v>
      </c>
      <c r="AU159" s="69">
        <v>0</v>
      </c>
      <c r="AV159" s="80">
        <v>0</v>
      </c>
      <c r="AW159" s="80">
        <v>0</v>
      </c>
      <c r="AX159" s="69">
        <v>0</v>
      </c>
      <c r="AY159" s="69">
        <v>0</v>
      </c>
      <c r="AZ159" s="80">
        <v>0</v>
      </c>
      <c r="BA159" s="80">
        <v>0</v>
      </c>
      <c r="BB159" s="69">
        <v>0</v>
      </c>
      <c r="BC159" s="69">
        <v>0</v>
      </c>
      <c r="BD159" s="80">
        <v>0</v>
      </c>
      <c r="BE159" s="80">
        <v>0</v>
      </c>
      <c r="BF159" s="69">
        <v>0</v>
      </c>
      <c r="BG159" s="69">
        <v>0</v>
      </c>
      <c r="BH159" s="80">
        <v>0</v>
      </c>
      <c r="BI159" s="80">
        <v>0</v>
      </c>
      <c r="BJ159" s="69">
        <v>0</v>
      </c>
      <c r="BK159" s="69">
        <v>0</v>
      </c>
      <c r="BL159" s="80">
        <v>0</v>
      </c>
      <c r="BM159" s="80">
        <v>7280</v>
      </c>
      <c r="BN159" s="69">
        <v>0</v>
      </c>
      <c r="BO159" s="69">
        <v>0</v>
      </c>
      <c r="BP159" s="80">
        <v>0</v>
      </c>
      <c r="BQ159" s="80">
        <v>0</v>
      </c>
      <c r="BR159" s="69">
        <v>0</v>
      </c>
      <c r="BS159" s="69">
        <v>0</v>
      </c>
      <c r="BT159" s="80">
        <v>0</v>
      </c>
      <c r="BU159" s="80">
        <v>0</v>
      </c>
      <c r="BV159" s="69">
        <v>0</v>
      </c>
      <c r="BW159" s="69">
        <v>0</v>
      </c>
      <c r="BX159" s="80">
        <v>0</v>
      </c>
      <c r="BY159" s="80">
        <v>0</v>
      </c>
      <c r="BZ159" s="69">
        <v>0</v>
      </c>
      <c r="CA159" s="69">
        <v>0</v>
      </c>
      <c r="CB159" s="80">
        <v>20</v>
      </c>
      <c r="CC159" s="80">
        <v>190361</v>
      </c>
      <c r="CD159" s="69">
        <v>436</v>
      </c>
      <c r="CE159" s="69" t="s">
        <v>636</v>
      </c>
      <c r="CF159" s="69" t="s">
        <v>637</v>
      </c>
      <c r="CG159" s="69" t="s">
        <v>570</v>
      </c>
      <c r="CH159" s="69" t="s">
        <v>570</v>
      </c>
      <c r="CI159" s="69" t="s">
        <v>570</v>
      </c>
      <c r="CJ159" s="68" t="s">
        <v>570</v>
      </c>
      <c r="CK159" s="68">
        <v>45121</v>
      </c>
      <c r="CL159" s="185" t="s">
        <v>825</v>
      </c>
      <c r="CM159" s="67" t="s">
        <v>824</v>
      </c>
      <c r="CN159" s="67" t="s">
        <v>168</v>
      </c>
      <c r="CO159" s="68">
        <v>45033</v>
      </c>
      <c r="CP159" s="185" t="s">
        <v>821</v>
      </c>
      <c r="CQ159" s="67" t="s">
        <v>827</v>
      </c>
      <c r="CR159" s="67" t="s">
        <v>876</v>
      </c>
      <c r="CS159" s="69">
        <v>8754090.2799999993</v>
      </c>
      <c r="CT159" s="69"/>
      <c r="CU159" s="69"/>
      <c r="CV159" s="69">
        <v>0</v>
      </c>
      <c r="CW159" s="69">
        <v>80</v>
      </c>
      <c r="CX159" s="69">
        <v>0</v>
      </c>
      <c r="CY159" s="69">
        <v>0</v>
      </c>
      <c r="CZ159" s="69">
        <v>0</v>
      </c>
      <c r="DA159" s="69">
        <v>0</v>
      </c>
      <c r="DG159" t="str">
        <f t="shared" si="7"/>
        <v>CO</v>
      </c>
    </row>
    <row r="160" spans="1:111">
      <c r="A160" t="str">
        <f t="shared" si="6"/>
        <v>05CO</v>
      </c>
      <c r="B160" s="67" t="s">
        <v>4</v>
      </c>
      <c r="C160" s="67" t="s">
        <v>371</v>
      </c>
      <c r="D160" s="67" t="s">
        <v>372</v>
      </c>
      <c r="E160" s="68">
        <v>44538</v>
      </c>
      <c r="F160" s="185" t="s">
        <v>828</v>
      </c>
      <c r="G160" s="67" t="s">
        <v>829</v>
      </c>
      <c r="H160" s="69">
        <v>1</v>
      </c>
      <c r="I160" s="69">
        <v>1</v>
      </c>
      <c r="J160" s="69">
        <v>140</v>
      </c>
      <c r="K160" s="69">
        <v>343</v>
      </c>
      <c r="L160" s="69">
        <v>342</v>
      </c>
      <c r="M160" s="69">
        <v>1</v>
      </c>
      <c r="N160" s="69">
        <v>0</v>
      </c>
      <c r="O160" s="69">
        <v>0</v>
      </c>
      <c r="P160" s="69">
        <v>203</v>
      </c>
      <c r="Q160" s="80">
        <v>0</v>
      </c>
      <c r="R160" s="80">
        <v>1605048</v>
      </c>
      <c r="S160" s="80">
        <v>49058</v>
      </c>
      <c r="T160" s="80">
        <v>1555990</v>
      </c>
      <c r="U160" s="80">
        <v>1606653</v>
      </c>
      <c r="V160" s="80">
        <v>1573163</v>
      </c>
      <c r="W160" s="80">
        <v>0</v>
      </c>
      <c r="X160" s="80">
        <v>0</v>
      </c>
      <c r="Y160" s="80">
        <v>0</v>
      </c>
      <c r="Z160" s="80">
        <v>1573163</v>
      </c>
      <c r="AA160" s="80">
        <v>1576898</v>
      </c>
      <c r="AB160" s="80">
        <v>3735</v>
      </c>
      <c r="AC160" s="69">
        <v>1605</v>
      </c>
      <c r="AD160" s="69">
        <v>66</v>
      </c>
      <c r="AE160" s="69">
        <v>0</v>
      </c>
      <c r="AF160" s="80">
        <v>0</v>
      </c>
      <c r="AG160" s="80">
        <v>0</v>
      </c>
      <c r="AH160" s="69">
        <v>0</v>
      </c>
      <c r="AI160" s="69">
        <v>0</v>
      </c>
      <c r="AJ160" s="80">
        <v>0</v>
      </c>
      <c r="AK160" s="80">
        <v>1605</v>
      </c>
      <c r="AL160" s="69">
        <v>0</v>
      </c>
      <c r="AM160" s="69">
        <v>0</v>
      </c>
      <c r="AN160" s="80">
        <v>0</v>
      </c>
      <c r="AO160" s="80">
        <v>0</v>
      </c>
      <c r="AP160" s="69">
        <v>0</v>
      </c>
      <c r="AQ160" s="69">
        <v>0</v>
      </c>
      <c r="AR160" s="80">
        <v>0</v>
      </c>
      <c r="AS160" s="80">
        <v>0</v>
      </c>
      <c r="AT160" s="69">
        <v>0</v>
      </c>
      <c r="AU160" s="69">
        <v>0</v>
      </c>
      <c r="AV160" s="80">
        <v>0</v>
      </c>
      <c r="AW160" s="80">
        <v>0</v>
      </c>
      <c r="AX160" s="69">
        <v>0</v>
      </c>
      <c r="AY160" s="69">
        <v>0</v>
      </c>
      <c r="AZ160" s="80">
        <v>0</v>
      </c>
      <c r="BA160" s="80">
        <v>0</v>
      </c>
      <c r="BB160" s="69">
        <v>0</v>
      </c>
      <c r="BC160" s="69">
        <v>0</v>
      </c>
      <c r="BD160" s="80">
        <v>0</v>
      </c>
      <c r="BE160" s="80">
        <v>0</v>
      </c>
      <c r="BF160" s="69">
        <v>0</v>
      </c>
      <c r="BG160" s="69">
        <v>0</v>
      </c>
      <c r="BH160" s="80">
        <v>0</v>
      </c>
      <c r="BI160" s="80">
        <v>0</v>
      </c>
      <c r="BJ160" s="69">
        <v>0</v>
      </c>
      <c r="BK160" s="69">
        <v>0</v>
      </c>
      <c r="BL160" s="80">
        <v>0</v>
      </c>
      <c r="BM160" s="80">
        <v>0</v>
      </c>
      <c r="BN160" s="69">
        <v>0</v>
      </c>
      <c r="BO160" s="69">
        <v>0</v>
      </c>
      <c r="BP160" s="80">
        <v>0</v>
      </c>
      <c r="BQ160" s="80">
        <v>0</v>
      </c>
      <c r="BR160" s="69">
        <v>0</v>
      </c>
      <c r="BS160" s="69">
        <v>0</v>
      </c>
      <c r="BT160" s="80">
        <v>0</v>
      </c>
      <c r="BU160" s="80">
        <v>0</v>
      </c>
      <c r="BV160" s="69">
        <v>0</v>
      </c>
      <c r="BW160" s="69">
        <v>0</v>
      </c>
      <c r="BX160" s="80">
        <v>0</v>
      </c>
      <c r="BY160" s="80">
        <v>0</v>
      </c>
      <c r="BZ160" s="69">
        <v>0</v>
      </c>
      <c r="CA160" s="69">
        <v>0</v>
      </c>
      <c r="CB160" s="80">
        <v>0</v>
      </c>
      <c r="CC160" s="80">
        <v>1605</v>
      </c>
      <c r="CD160" s="69">
        <v>0</v>
      </c>
      <c r="CE160" s="69" t="s">
        <v>720</v>
      </c>
      <c r="CF160" s="69" t="s">
        <v>721</v>
      </c>
      <c r="CG160" s="69" t="s">
        <v>570</v>
      </c>
      <c r="CH160" s="69" t="s">
        <v>570</v>
      </c>
      <c r="CI160" s="69" t="s">
        <v>570</v>
      </c>
      <c r="CJ160" s="68" t="s">
        <v>570</v>
      </c>
      <c r="CK160" s="68">
        <v>45260</v>
      </c>
      <c r="CL160" s="185" t="s">
        <v>828</v>
      </c>
      <c r="CM160" s="67" t="s">
        <v>824</v>
      </c>
      <c r="CN160" s="67" t="s">
        <v>168</v>
      </c>
      <c r="CO160" s="68">
        <v>45128</v>
      </c>
      <c r="CP160" s="185" t="s">
        <v>825</v>
      </c>
      <c r="CQ160" s="67" t="s">
        <v>824</v>
      </c>
      <c r="CR160" s="67" t="s">
        <v>875</v>
      </c>
      <c r="CS160" s="69">
        <v>1288583.8500000001</v>
      </c>
      <c r="CT160" s="69"/>
      <c r="CU160" s="69"/>
      <c r="CV160" s="69">
        <v>0</v>
      </c>
      <c r="CW160" s="69">
        <v>137</v>
      </c>
      <c r="CX160" s="69">
        <v>0</v>
      </c>
      <c r="CY160" s="69">
        <v>0</v>
      </c>
      <c r="CZ160" s="69">
        <v>0</v>
      </c>
      <c r="DA160" s="69">
        <v>0</v>
      </c>
      <c r="DG160" t="str">
        <f t="shared" si="7"/>
        <v>CO</v>
      </c>
    </row>
    <row r="161" spans="1:111">
      <c r="A161" t="str">
        <f t="shared" si="6"/>
        <v>05CO</v>
      </c>
      <c r="B161" s="67" t="s">
        <v>4</v>
      </c>
      <c r="C161" s="67" t="s">
        <v>373</v>
      </c>
      <c r="D161" s="67" t="s">
        <v>374</v>
      </c>
      <c r="E161" s="68">
        <v>44538</v>
      </c>
      <c r="F161" s="185" t="s">
        <v>828</v>
      </c>
      <c r="G161" s="67" t="s">
        <v>829</v>
      </c>
      <c r="H161" s="69">
        <v>1</v>
      </c>
      <c r="I161" s="69">
        <v>1</v>
      </c>
      <c r="J161" s="69">
        <v>270</v>
      </c>
      <c r="K161" s="69">
        <v>349</v>
      </c>
      <c r="L161" s="69">
        <v>349</v>
      </c>
      <c r="M161" s="69">
        <v>0</v>
      </c>
      <c r="N161" s="69">
        <v>0</v>
      </c>
      <c r="O161" s="69">
        <v>0</v>
      </c>
      <c r="P161" s="69">
        <v>79</v>
      </c>
      <c r="Q161" s="80">
        <v>0</v>
      </c>
      <c r="R161" s="80">
        <v>9861239</v>
      </c>
      <c r="S161" s="80">
        <v>100000</v>
      </c>
      <c r="T161" s="80">
        <v>9761239</v>
      </c>
      <c r="U161" s="80">
        <v>9880239</v>
      </c>
      <c r="V161" s="80">
        <v>9803603</v>
      </c>
      <c r="W161" s="80">
        <v>0</v>
      </c>
      <c r="X161" s="80">
        <v>0</v>
      </c>
      <c r="Y161" s="80">
        <v>0</v>
      </c>
      <c r="Z161" s="80">
        <v>9803603</v>
      </c>
      <c r="AA161" s="80">
        <v>10869062</v>
      </c>
      <c r="AB161" s="80">
        <v>1065459</v>
      </c>
      <c r="AC161" s="69">
        <v>19000</v>
      </c>
      <c r="AD161" s="69">
        <v>40</v>
      </c>
      <c r="AE161" s="69">
        <v>0</v>
      </c>
      <c r="AF161" s="80">
        <v>0</v>
      </c>
      <c r="AG161" s="80">
        <v>5350</v>
      </c>
      <c r="AH161" s="69">
        <v>0</v>
      </c>
      <c r="AI161" s="69">
        <v>0</v>
      </c>
      <c r="AJ161" s="80">
        <v>0</v>
      </c>
      <c r="AK161" s="80">
        <v>0</v>
      </c>
      <c r="AL161" s="69">
        <v>0</v>
      </c>
      <c r="AM161" s="69">
        <v>0</v>
      </c>
      <c r="AN161" s="80">
        <v>0</v>
      </c>
      <c r="AO161" s="80">
        <v>0</v>
      </c>
      <c r="AP161" s="69">
        <v>0</v>
      </c>
      <c r="AQ161" s="69">
        <v>0</v>
      </c>
      <c r="AR161" s="80">
        <v>0</v>
      </c>
      <c r="AS161" s="80">
        <v>0</v>
      </c>
      <c r="AT161" s="69">
        <v>0</v>
      </c>
      <c r="AU161" s="69">
        <v>0</v>
      </c>
      <c r="AV161" s="80">
        <v>0</v>
      </c>
      <c r="AW161" s="80">
        <v>0</v>
      </c>
      <c r="AX161" s="69">
        <v>0</v>
      </c>
      <c r="AY161" s="69">
        <v>0</v>
      </c>
      <c r="AZ161" s="80">
        <v>0</v>
      </c>
      <c r="BA161" s="80">
        <v>0</v>
      </c>
      <c r="BB161" s="69">
        <v>0</v>
      </c>
      <c r="BC161" s="69">
        <v>0</v>
      </c>
      <c r="BD161" s="80">
        <v>0</v>
      </c>
      <c r="BE161" s="80">
        <v>19000</v>
      </c>
      <c r="BF161" s="69">
        <v>0</v>
      </c>
      <c r="BG161" s="69">
        <v>0</v>
      </c>
      <c r="BH161" s="80">
        <v>0</v>
      </c>
      <c r="BI161" s="80">
        <v>0</v>
      </c>
      <c r="BJ161" s="69">
        <v>0</v>
      </c>
      <c r="BK161" s="69">
        <v>0</v>
      </c>
      <c r="BL161" s="80">
        <v>0</v>
      </c>
      <c r="BM161" s="80">
        <v>0</v>
      </c>
      <c r="BN161" s="69">
        <v>0</v>
      </c>
      <c r="BO161" s="69">
        <v>0</v>
      </c>
      <c r="BP161" s="80">
        <v>0</v>
      </c>
      <c r="BQ161" s="80">
        <v>0</v>
      </c>
      <c r="BR161" s="69">
        <v>0</v>
      </c>
      <c r="BS161" s="69">
        <v>0</v>
      </c>
      <c r="BT161" s="80">
        <v>0</v>
      </c>
      <c r="BU161" s="80">
        <v>0</v>
      </c>
      <c r="BV161" s="69">
        <v>0</v>
      </c>
      <c r="BW161" s="69">
        <v>0</v>
      </c>
      <c r="BX161" s="80">
        <v>0</v>
      </c>
      <c r="BY161" s="80">
        <v>0</v>
      </c>
      <c r="BZ161" s="69">
        <v>0</v>
      </c>
      <c r="CA161" s="69">
        <v>0</v>
      </c>
      <c r="CB161" s="80">
        <v>0</v>
      </c>
      <c r="CC161" s="80">
        <v>24350</v>
      </c>
      <c r="CD161" s="69">
        <v>0</v>
      </c>
      <c r="CE161" s="69" t="s">
        <v>766</v>
      </c>
      <c r="CF161" s="69" t="s">
        <v>767</v>
      </c>
      <c r="CG161" s="69" t="s">
        <v>570</v>
      </c>
      <c r="CH161" s="69" t="s">
        <v>570</v>
      </c>
      <c r="CI161" s="69" t="s">
        <v>570</v>
      </c>
      <c r="CJ161" s="68" t="s">
        <v>570</v>
      </c>
      <c r="CK161" s="68">
        <v>45127</v>
      </c>
      <c r="CL161" s="185" t="s">
        <v>825</v>
      </c>
      <c r="CM161" s="67" t="s">
        <v>824</v>
      </c>
      <c r="CN161" s="67" t="s">
        <v>168</v>
      </c>
      <c r="CO161" s="68">
        <v>44985</v>
      </c>
      <c r="CP161" s="185" t="s">
        <v>823</v>
      </c>
      <c r="CQ161" s="67" t="s">
        <v>827</v>
      </c>
      <c r="CR161" s="67" t="s">
        <v>875</v>
      </c>
      <c r="CS161" s="69">
        <v>13653415.960000001</v>
      </c>
      <c r="CT161" s="69"/>
      <c r="CU161" s="69"/>
      <c r="CV161" s="69">
        <v>0</v>
      </c>
      <c r="CW161" s="69">
        <v>39</v>
      </c>
      <c r="CX161" s="69">
        <v>0</v>
      </c>
      <c r="CY161" s="69">
        <v>0</v>
      </c>
      <c r="CZ161" s="69">
        <v>0</v>
      </c>
      <c r="DA161" s="69">
        <v>0</v>
      </c>
      <c r="DG161" t="str">
        <f t="shared" si="7"/>
        <v>CO</v>
      </c>
    </row>
    <row r="162" spans="1:111">
      <c r="A162" t="str">
        <f t="shared" si="6"/>
        <v>05CO</v>
      </c>
      <c r="B162" s="67" t="s">
        <v>4</v>
      </c>
      <c r="C162" s="67" t="s">
        <v>375</v>
      </c>
      <c r="D162" s="67" t="s">
        <v>376</v>
      </c>
      <c r="E162" s="68">
        <v>44769</v>
      </c>
      <c r="F162" s="185" t="s">
        <v>825</v>
      </c>
      <c r="G162" s="67" t="s">
        <v>827</v>
      </c>
      <c r="H162" s="69">
        <v>1</v>
      </c>
      <c r="I162" s="69">
        <v>1</v>
      </c>
      <c r="J162" s="69">
        <v>130</v>
      </c>
      <c r="K162" s="69">
        <v>168</v>
      </c>
      <c r="L162" s="69">
        <v>168</v>
      </c>
      <c r="M162" s="69">
        <v>0</v>
      </c>
      <c r="N162" s="69">
        <v>0</v>
      </c>
      <c r="O162" s="69">
        <v>0</v>
      </c>
      <c r="P162" s="69">
        <v>14</v>
      </c>
      <c r="Q162" s="80">
        <v>24</v>
      </c>
      <c r="R162" s="80">
        <v>966460</v>
      </c>
      <c r="S162" s="80">
        <v>40500</v>
      </c>
      <c r="T162" s="80">
        <v>925960</v>
      </c>
      <c r="U162" s="80">
        <v>966460</v>
      </c>
      <c r="V162" s="80">
        <v>931181</v>
      </c>
      <c r="W162" s="80">
        <v>0</v>
      </c>
      <c r="X162" s="80">
        <v>0</v>
      </c>
      <c r="Y162" s="80">
        <v>0</v>
      </c>
      <c r="Z162" s="80">
        <v>931181</v>
      </c>
      <c r="AA162" s="80">
        <v>930236</v>
      </c>
      <c r="AB162" s="80">
        <v>-945</v>
      </c>
      <c r="AC162" s="69">
        <v>0</v>
      </c>
      <c r="AD162" s="69">
        <v>5</v>
      </c>
      <c r="AE162" s="69">
        <v>0</v>
      </c>
      <c r="AF162" s="80">
        <v>24</v>
      </c>
      <c r="AG162" s="80">
        <v>0</v>
      </c>
      <c r="AH162" s="69">
        <v>0</v>
      </c>
      <c r="AI162" s="69">
        <v>0</v>
      </c>
      <c r="AJ162" s="80">
        <v>0</v>
      </c>
      <c r="AK162" s="80">
        <v>0</v>
      </c>
      <c r="AL162" s="69">
        <v>0</v>
      </c>
      <c r="AM162" s="69">
        <v>0</v>
      </c>
      <c r="AN162" s="80">
        <v>0</v>
      </c>
      <c r="AO162" s="80">
        <v>0</v>
      </c>
      <c r="AP162" s="69">
        <v>0</v>
      </c>
      <c r="AQ162" s="69">
        <v>0</v>
      </c>
      <c r="AR162" s="80">
        <v>0</v>
      </c>
      <c r="AS162" s="80">
        <v>0</v>
      </c>
      <c r="AT162" s="69">
        <v>0</v>
      </c>
      <c r="AU162" s="69">
        <v>0</v>
      </c>
      <c r="AV162" s="80">
        <v>0</v>
      </c>
      <c r="AW162" s="80">
        <v>0</v>
      </c>
      <c r="AX162" s="69">
        <v>0</v>
      </c>
      <c r="AY162" s="69">
        <v>0</v>
      </c>
      <c r="AZ162" s="80">
        <v>0</v>
      </c>
      <c r="BA162" s="80">
        <v>0</v>
      </c>
      <c r="BB162" s="69">
        <v>0</v>
      </c>
      <c r="BC162" s="69">
        <v>0</v>
      </c>
      <c r="BD162" s="80">
        <v>0</v>
      </c>
      <c r="BE162" s="80">
        <v>0</v>
      </c>
      <c r="BF162" s="69">
        <v>0</v>
      </c>
      <c r="BG162" s="69">
        <v>0</v>
      </c>
      <c r="BH162" s="80">
        <v>0</v>
      </c>
      <c r="BI162" s="80">
        <v>0</v>
      </c>
      <c r="BJ162" s="69">
        <v>0</v>
      </c>
      <c r="BK162" s="69">
        <v>0</v>
      </c>
      <c r="BL162" s="80">
        <v>0</v>
      </c>
      <c r="BM162" s="80">
        <v>0</v>
      </c>
      <c r="BN162" s="69">
        <v>0</v>
      </c>
      <c r="BO162" s="69">
        <v>0</v>
      </c>
      <c r="BP162" s="80">
        <v>0</v>
      </c>
      <c r="BQ162" s="80">
        <v>0</v>
      </c>
      <c r="BR162" s="69">
        <v>0</v>
      </c>
      <c r="BS162" s="69">
        <v>0</v>
      </c>
      <c r="BT162" s="80">
        <v>0</v>
      </c>
      <c r="BU162" s="80">
        <v>0</v>
      </c>
      <c r="BV162" s="69">
        <v>0</v>
      </c>
      <c r="BW162" s="69">
        <v>0</v>
      </c>
      <c r="BX162" s="80">
        <v>0</v>
      </c>
      <c r="BY162" s="80">
        <v>0</v>
      </c>
      <c r="BZ162" s="69">
        <v>0</v>
      </c>
      <c r="CA162" s="69">
        <v>0</v>
      </c>
      <c r="CB162" s="80">
        <v>24</v>
      </c>
      <c r="CC162" s="80">
        <v>0</v>
      </c>
      <c r="CD162" s="69">
        <v>0</v>
      </c>
      <c r="CE162" s="69" t="s">
        <v>643</v>
      </c>
      <c r="CF162" s="69" t="s">
        <v>644</v>
      </c>
      <c r="CG162" s="69" t="s">
        <v>570</v>
      </c>
      <c r="CH162" s="69" t="s">
        <v>570</v>
      </c>
      <c r="CI162" s="69" t="s">
        <v>570</v>
      </c>
      <c r="CJ162" s="68" t="s">
        <v>570</v>
      </c>
      <c r="CK162" s="68">
        <v>45331</v>
      </c>
      <c r="CL162" s="185" t="s">
        <v>823</v>
      </c>
      <c r="CM162" s="67" t="s">
        <v>824</v>
      </c>
      <c r="CN162" s="67" t="s">
        <v>168</v>
      </c>
      <c r="CO162" s="68">
        <v>45233</v>
      </c>
      <c r="CP162" s="185" t="s">
        <v>828</v>
      </c>
      <c r="CQ162" s="67" t="s">
        <v>824</v>
      </c>
      <c r="CR162" s="67" t="s">
        <v>877</v>
      </c>
      <c r="CS162" s="69">
        <v>970160.65</v>
      </c>
      <c r="CT162" s="69"/>
      <c r="CU162" s="69"/>
      <c r="CV162" s="69">
        <v>0</v>
      </c>
      <c r="CW162" s="69">
        <v>9</v>
      </c>
      <c r="CX162" s="69">
        <v>0</v>
      </c>
      <c r="CY162" s="69">
        <v>0</v>
      </c>
      <c r="CZ162" s="69">
        <v>0</v>
      </c>
      <c r="DA162" s="69">
        <v>0</v>
      </c>
      <c r="DG162" t="str">
        <f t="shared" si="7"/>
        <v>CO</v>
      </c>
    </row>
    <row r="163" spans="1:111">
      <c r="A163" t="str">
        <f t="shared" si="6"/>
        <v>05CO</v>
      </c>
      <c r="B163" s="67" t="s">
        <v>4</v>
      </c>
      <c r="C163" s="67" t="s">
        <v>377</v>
      </c>
      <c r="D163" s="67" t="s">
        <v>378</v>
      </c>
      <c r="E163" s="68">
        <v>44804</v>
      </c>
      <c r="F163" s="185" t="s">
        <v>825</v>
      </c>
      <c r="G163" s="67" t="s">
        <v>827</v>
      </c>
      <c r="H163" s="69">
        <v>2</v>
      </c>
      <c r="I163" s="69">
        <v>1</v>
      </c>
      <c r="J163" s="69">
        <v>139</v>
      </c>
      <c r="K163" s="69">
        <v>176</v>
      </c>
      <c r="L163" s="69">
        <v>176</v>
      </c>
      <c r="M163" s="69">
        <v>0</v>
      </c>
      <c r="N163" s="69">
        <v>0</v>
      </c>
      <c r="O163" s="69">
        <v>0</v>
      </c>
      <c r="P163" s="69">
        <v>37</v>
      </c>
      <c r="Q163" s="80">
        <v>0</v>
      </c>
      <c r="R163" s="80">
        <v>1690095</v>
      </c>
      <c r="S163" s="80">
        <v>50000</v>
      </c>
      <c r="T163" s="80">
        <v>1640095</v>
      </c>
      <c r="U163" s="80">
        <v>1690972</v>
      </c>
      <c r="V163" s="80">
        <v>1630216</v>
      </c>
      <c r="W163" s="80">
        <v>0</v>
      </c>
      <c r="X163" s="80">
        <v>0</v>
      </c>
      <c r="Y163" s="80">
        <v>0</v>
      </c>
      <c r="Z163" s="80">
        <v>1630216</v>
      </c>
      <c r="AA163" s="80">
        <v>1601935</v>
      </c>
      <c r="AB163" s="80">
        <v>-27404</v>
      </c>
      <c r="AC163" s="69">
        <v>877</v>
      </c>
      <c r="AD163" s="69">
        <v>28</v>
      </c>
      <c r="AE163" s="69">
        <v>0</v>
      </c>
      <c r="AF163" s="80">
        <v>0</v>
      </c>
      <c r="AG163" s="80">
        <v>20792</v>
      </c>
      <c r="AH163" s="69">
        <v>0</v>
      </c>
      <c r="AI163" s="69">
        <v>0</v>
      </c>
      <c r="AJ163" s="80">
        <v>0</v>
      </c>
      <c r="AK163" s="80">
        <v>0</v>
      </c>
      <c r="AL163" s="69">
        <v>0</v>
      </c>
      <c r="AM163" s="69">
        <v>0</v>
      </c>
      <c r="AN163" s="80">
        <v>0</v>
      </c>
      <c r="AO163" s="80">
        <v>0</v>
      </c>
      <c r="AP163" s="69">
        <v>0</v>
      </c>
      <c r="AQ163" s="69">
        <v>0</v>
      </c>
      <c r="AR163" s="80">
        <v>0</v>
      </c>
      <c r="AS163" s="80">
        <v>0</v>
      </c>
      <c r="AT163" s="69">
        <v>0</v>
      </c>
      <c r="AU163" s="69">
        <v>0</v>
      </c>
      <c r="AV163" s="80">
        <v>0</v>
      </c>
      <c r="AW163" s="80">
        <v>0</v>
      </c>
      <c r="AX163" s="69">
        <v>0</v>
      </c>
      <c r="AY163" s="69">
        <v>0</v>
      </c>
      <c r="AZ163" s="80">
        <v>0</v>
      </c>
      <c r="BA163" s="80">
        <v>0</v>
      </c>
      <c r="BB163" s="69">
        <v>0</v>
      </c>
      <c r="BC163" s="69">
        <v>0</v>
      </c>
      <c r="BD163" s="80">
        <v>0</v>
      </c>
      <c r="BE163" s="80">
        <v>0</v>
      </c>
      <c r="BF163" s="69">
        <v>0</v>
      </c>
      <c r="BG163" s="69">
        <v>0</v>
      </c>
      <c r="BH163" s="80">
        <v>0</v>
      </c>
      <c r="BI163" s="80">
        <v>0</v>
      </c>
      <c r="BJ163" s="69">
        <v>0</v>
      </c>
      <c r="BK163" s="69">
        <v>0</v>
      </c>
      <c r="BL163" s="80">
        <v>0</v>
      </c>
      <c r="BM163" s="80">
        <v>877</v>
      </c>
      <c r="BN163" s="69">
        <v>0</v>
      </c>
      <c r="BO163" s="69">
        <v>0</v>
      </c>
      <c r="BP163" s="80">
        <v>0</v>
      </c>
      <c r="BQ163" s="80">
        <v>0</v>
      </c>
      <c r="BR163" s="69">
        <v>0</v>
      </c>
      <c r="BS163" s="69">
        <v>0</v>
      </c>
      <c r="BT163" s="80">
        <v>0</v>
      </c>
      <c r="BU163" s="80">
        <v>0</v>
      </c>
      <c r="BV163" s="69">
        <v>0</v>
      </c>
      <c r="BW163" s="69">
        <v>0</v>
      </c>
      <c r="BX163" s="80">
        <v>0</v>
      </c>
      <c r="BY163" s="80">
        <v>0</v>
      </c>
      <c r="BZ163" s="69">
        <v>0</v>
      </c>
      <c r="CA163" s="69">
        <v>0</v>
      </c>
      <c r="CB163" s="80">
        <v>0</v>
      </c>
      <c r="CC163" s="80">
        <v>21668</v>
      </c>
      <c r="CD163" s="69">
        <v>0</v>
      </c>
      <c r="CE163" s="69" t="s">
        <v>636</v>
      </c>
      <c r="CF163" s="69" t="s">
        <v>637</v>
      </c>
      <c r="CG163" s="69" t="s">
        <v>570</v>
      </c>
      <c r="CH163" s="69" t="s">
        <v>570</v>
      </c>
      <c r="CI163" s="69" t="s">
        <v>570</v>
      </c>
      <c r="CJ163" s="68" t="s">
        <v>570</v>
      </c>
      <c r="CK163" s="68">
        <v>45237</v>
      </c>
      <c r="CL163" s="185" t="s">
        <v>828</v>
      </c>
      <c r="CM163" s="67" t="s">
        <v>824</v>
      </c>
      <c r="CN163" s="67" t="s">
        <v>168</v>
      </c>
      <c r="CO163" s="68">
        <v>45180</v>
      </c>
      <c r="CP163" s="185" t="s">
        <v>825</v>
      </c>
      <c r="CQ163" s="67" t="s">
        <v>824</v>
      </c>
      <c r="CR163" s="67" t="s">
        <v>876</v>
      </c>
      <c r="CS163" s="69">
        <v>2378838.75</v>
      </c>
      <c r="CT163" s="69"/>
      <c r="CU163" s="69"/>
      <c r="CV163" s="69">
        <v>0</v>
      </c>
      <c r="CW163" s="69">
        <v>9</v>
      </c>
      <c r="CX163" s="69">
        <v>0</v>
      </c>
      <c r="CY163" s="69">
        <v>0</v>
      </c>
      <c r="CZ163" s="69">
        <v>0</v>
      </c>
      <c r="DA163" s="69">
        <v>0</v>
      </c>
      <c r="DG163" t="str">
        <f t="shared" si="7"/>
        <v>CO</v>
      </c>
    </row>
    <row r="164" spans="1:111">
      <c r="A164" t="str">
        <f t="shared" si="6"/>
        <v>05CO</v>
      </c>
      <c r="B164" s="67" t="s">
        <v>4</v>
      </c>
      <c r="C164" s="67" t="s">
        <v>768</v>
      </c>
      <c r="D164" s="67" t="s">
        <v>878</v>
      </c>
      <c r="E164" s="68">
        <v>44860</v>
      </c>
      <c r="F164" s="185" t="s">
        <v>828</v>
      </c>
      <c r="G164" s="67" t="s">
        <v>827</v>
      </c>
      <c r="H164" s="69">
        <v>1</v>
      </c>
      <c r="I164" s="69">
        <v>0</v>
      </c>
      <c r="J164" s="69">
        <v>190</v>
      </c>
      <c r="K164" s="69">
        <v>217</v>
      </c>
      <c r="L164" s="69">
        <v>198</v>
      </c>
      <c r="M164" s="69">
        <v>19</v>
      </c>
      <c r="N164" s="69">
        <v>0</v>
      </c>
      <c r="O164" s="69">
        <v>0</v>
      </c>
      <c r="P164" s="69">
        <v>27</v>
      </c>
      <c r="Q164" s="80">
        <v>0</v>
      </c>
      <c r="R164" s="80">
        <v>1068776</v>
      </c>
      <c r="S164" s="80">
        <v>38700</v>
      </c>
      <c r="T164" s="80">
        <v>1030076</v>
      </c>
      <c r="U164" s="80">
        <v>1068776</v>
      </c>
      <c r="V164" s="80">
        <v>1003835</v>
      </c>
      <c r="W164" s="80">
        <v>0</v>
      </c>
      <c r="X164" s="80">
        <v>0</v>
      </c>
      <c r="Y164" s="80">
        <v>0</v>
      </c>
      <c r="Z164" s="80">
        <v>1003835</v>
      </c>
      <c r="AA164" s="80">
        <v>1003807</v>
      </c>
      <c r="AB164" s="80">
        <v>-28</v>
      </c>
      <c r="AC164" s="69">
        <v>0</v>
      </c>
      <c r="AD164" s="69">
        <v>19</v>
      </c>
      <c r="AE164" s="69">
        <v>0</v>
      </c>
      <c r="AF164" s="80">
        <v>0</v>
      </c>
      <c r="AG164" s="80">
        <v>0</v>
      </c>
      <c r="AH164" s="69">
        <v>0</v>
      </c>
      <c r="AI164" s="69">
        <v>0</v>
      </c>
      <c r="AJ164" s="80">
        <v>0</v>
      </c>
      <c r="AK164" s="80">
        <v>0</v>
      </c>
      <c r="AL164" s="69">
        <v>0</v>
      </c>
      <c r="AM164" s="69">
        <v>0</v>
      </c>
      <c r="AN164" s="80">
        <v>0</v>
      </c>
      <c r="AO164" s="80">
        <v>0</v>
      </c>
      <c r="AP164" s="69">
        <v>0</v>
      </c>
      <c r="AQ164" s="69">
        <v>0</v>
      </c>
      <c r="AR164" s="80">
        <v>0</v>
      </c>
      <c r="AS164" s="80">
        <v>0</v>
      </c>
      <c r="AT164" s="69">
        <v>0</v>
      </c>
      <c r="AU164" s="69">
        <v>0</v>
      </c>
      <c r="AV164" s="80">
        <v>0</v>
      </c>
      <c r="AW164" s="80">
        <v>0</v>
      </c>
      <c r="AX164" s="69">
        <v>0</v>
      </c>
      <c r="AY164" s="69">
        <v>0</v>
      </c>
      <c r="AZ164" s="80">
        <v>0</v>
      </c>
      <c r="BA164" s="80">
        <v>0</v>
      </c>
      <c r="BB164" s="69">
        <v>0</v>
      </c>
      <c r="BC164" s="69">
        <v>0</v>
      </c>
      <c r="BD164" s="80">
        <v>0</v>
      </c>
      <c r="BE164" s="80">
        <v>0</v>
      </c>
      <c r="BF164" s="69">
        <v>0</v>
      </c>
      <c r="BG164" s="69">
        <v>0</v>
      </c>
      <c r="BH164" s="80">
        <v>0</v>
      </c>
      <c r="BI164" s="80">
        <v>0</v>
      </c>
      <c r="BJ164" s="69">
        <v>0</v>
      </c>
      <c r="BK164" s="69">
        <v>0</v>
      </c>
      <c r="BL164" s="80">
        <v>0</v>
      </c>
      <c r="BM164" s="80">
        <v>0</v>
      </c>
      <c r="BN164" s="69">
        <v>0</v>
      </c>
      <c r="BO164" s="69">
        <v>0</v>
      </c>
      <c r="BP164" s="80">
        <v>0</v>
      </c>
      <c r="BQ164" s="80">
        <v>0</v>
      </c>
      <c r="BR164" s="69">
        <v>0</v>
      </c>
      <c r="BS164" s="69">
        <v>0</v>
      </c>
      <c r="BT164" s="80">
        <v>0</v>
      </c>
      <c r="BU164" s="80">
        <v>0</v>
      </c>
      <c r="BV164" s="69">
        <v>0</v>
      </c>
      <c r="BW164" s="69">
        <v>0</v>
      </c>
      <c r="BX164" s="80">
        <v>0</v>
      </c>
      <c r="BY164" s="80">
        <v>0</v>
      </c>
      <c r="BZ164" s="69">
        <v>0</v>
      </c>
      <c r="CA164" s="69">
        <v>0</v>
      </c>
      <c r="CB164" s="80">
        <v>0</v>
      </c>
      <c r="CC164" s="80">
        <v>0</v>
      </c>
      <c r="CD164" s="69">
        <v>0</v>
      </c>
      <c r="CE164" s="69" t="s">
        <v>769</v>
      </c>
      <c r="CF164" s="69" t="s">
        <v>770</v>
      </c>
      <c r="CG164" s="69" t="s">
        <v>570</v>
      </c>
      <c r="CH164" s="69" t="s">
        <v>570</v>
      </c>
      <c r="CI164" s="69" t="s">
        <v>570</v>
      </c>
      <c r="CJ164" s="68" t="s">
        <v>570</v>
      </c>
      <c r="CK164" s="68">
        <v>45212</v>
      </c>
      <c r="CL164" s="185" t="s">
        <v>828</v>
      </c>
      <c r="CM164" s="67" t="s">
        <v>824</v>
      </c>
      <c r="CN164" s="67" t="s">
        <v>168</v>
      </c>
      <c r="CO164" s="68">
        <v>45167</v>
      </c>
      <c r="CP164" s="185" t="s">
        <v>825</v>
      </c>
      <c r="CQ164" s="67" t="s">
        <v>824</v>
      </c>
      <c r="CR164" s="67" t="s">
        <v>874</v>
      </c>
      <c r="CS164" s="69">
        <v>1065459.45</v>
      </c>
      <c r="CT164" s="69"/>
      <c r="CU164" s="69"/>
      <c r="CV164" s="69">
        <v>0</v>
      </c>
      <c r="CW164" s="69">
        <v>8</v>
      </c>
      <c r="CX164" s="69">
        <v>0</v>
      </c>
      <c r="CY164" s="69">
        <v>0</v>
      </c>
      <c r="CZ164" s="69">
        <v>0</v>
      </c>
      <c r="DA164" s="69">
        <v>0</v>
      </c>
      <c r="DG164" t="str">
        <f t="shared" si="7"/>
        <v>CO</v>
      </c>
    </row>
    <row r="165" spans="1:111">
      <c r="A165" t="str">
        <f t="shared" si="6"/>
        <v>05CO</v>
      </c>
      <c r="B165" s="67" t="s">
        <v>4</v>
      </c>
      <c r="C165" s="67" t="s">
        <v>530</v>
      </c>
      <c r="D165" s="67" t="s">
        <v>531</v>
      </c>
      <c r="E165" s="68">
        <v>44860</v>
      </c>
      <c r="F165" s="185" t="s">
        <v>828</v>
      </c>
      <c r="G165" s="67" t="s">
        <v>827</v>
      </c>
      <c r="H165" s="69">
        <v>1</v>
      </c>
      <c r="I165" s="69">
        <v>1</v>
      </c>
      <c r="J165" s="69">
        <v>190</v>
      </c>
      <c r="K165" s="69">
        <v>226</v>
      </c>
      <c r="L165" s="69">
        <v>226</v>
      </c>
      <c r="M165" s="69">
        <v>0</v>
      </c>
      <c r="N165" s="69">
        <v>0</v>
      </c>
      <c r="O165" s="69">
        <v>0</v>
      </c>
      <c r="P165" s="69">
        <v>36</v>
      </c>
      <c r="Q165" s="80">
        <v>0</v>
      </c>
      <c r="R165" s="80">
        <v>3891608</v>
      </c>
      <c r="S165" s="80">
        <v>50000</v>
      </c>
      <c r="T165" s="80">
        <v>3841608</v>
      </c>
      <c r="U165" s="80">
        <v>3851608</v>
      </c>
      <c r="V165" s="80">
        <v>3861679</v>
      </c>
      <c r="W165" s="80">
        <v>0</v>
      </c>
      <c r="X165" s="80">
        <v>0</v>
      </c>
      <c r="Y165" s="80">
        <v>0</v>
      </c>
      <c r="Z165" s="80">
        <v>3861679</v>
      </c>
      <c r="AA165" s="80">
        <v>3828346</v>
      </c>
      <c r="AB165" s="80">
        <v>-33333</v>
      </c>
      <c r="AC165" s="69">
        <v>-40000</v>
      </c>
      <c r="AD165" s="69">
        <v>27</v>
      </c>
      <c r="AE165" s="69">
        <v>0</v>
      </c>
      <c r="AF165" s="80">
        <v>0</v>
      </c>
      <c r="AG165" s="80">
        <v>0</v>
      </c>
      <c r="AH165" s="69">
        <v>0</v>
      </c>
      <c r="AI165" s="69">
        <v>0</v>
      </c>
      <c r="AJ165" s="80">
        <v>0</v>
      </c>
      <c r="AK165" s="80">
        <v>19342</v>
      </c>
      <c r="AL165" s="69">
        <v>0</v>
      </c>
      <c r="AM165" s="69">
        <v>0</v>
      </c>
      <c r="AN165" s="80">
        <v>0</v>
      </c>
      <c r="AO165" s="80">
        <v>0</v>
      </c>
      <c r="AP165" s="69">
        <v>0</v>
      </c>
      <c r="AQ165" s="69">
        <v>0</v>
      </c>
      <c r="AR165" s="80">
        <v>0</v>
      </c>
      <c r="AS165" s="80">
        <v>0</v>
      </c>
      <c r="AT165" s="69">
        <v>0</v>
      </c>
      <c r="AU165" s="69">
        <v>0</v>
      </c>
      <c r="AV165" s="80">
        <v>0</v>
      </c>
      <c r="AW165" s="80">
        <v>0</v>
      </c>
      <c r="AX165" s="69">
        <v>0</v>
      </c>
      <c r="AY165" s="69">
        <v>0</v>
      </c>
      <c r="AZ165" s="80">
        <v>0</v>
      </c>
      <c r="BA165" s="80">
        <v>0</v>
      </c>
      <c r="BB165" s="69">
        <v>0</v>
      </c>
      <c r="BC165" s="69">
        <v>0</v>
      </c>
      <c r="BD165" s="80">
        <v>0</v>
      </c>
      <c r="BE165" s="80">
        <v>0</v>
      </c>
      <c r="BF165" s="69">
        <v>0</v>
      </c>
      <c r="BG165" s="69">
        <v>0</v>
      </c>
      <c r="BH165" s="80">
        <v>0</v>
      </c>
      <c r="BI165" s="80">
        <v>0</v>
      </c>
      <c r="BJ165" s="69">
        <v>0</v>
      </c>
      <c r="BK165" s="69">
        <v>0</v>
      </c>
      <c r="BL165" s="80">
        <v>0</v>
      </c>
      <c r="BM165" s="80">
        <v>0</v>
      </c>
      <c r="BN165" s="69">
        <v>0</v>
      </c>
      <c r="BO165" s="69">
        <v>0</v>
      </c>
      <c r="BP165" s="80">
        <v>0</v>
      </c>
      <c r="BQ165" s="80">
        <v>0</v>
      </c>
      <c r="BR165" s="69">
        <v>0</v>
      </c>
      <c r="BS165" s="69">
        <v>0</v>
      </c>
      <c r="BT165" s="80">
        <v>0</v>
      </c>
      <c r="BU165" s="80">
        <v>0</v>
      </c>
      <c r="BV165" s="69">
        <v>0</v>
      </c>
      <c r="BW165" s="69">
        <v>0</v>
      </c>
      <c r="BX165" s="80">
        <v>0</v>
      </c>
      <c r="BY165" s="80">
        <v>0</v>
      </c>
      <c r="BZ165" s="69">
        <v>0</v>
      </c>
      <c r="CA165" s="69">
        <v>0</v>
      </c>
      <c r="CB165" s="80">
        <v>0</v>
      </c>
      <c r="CC165" s="80">
        <v>19342</v>
      </c>
      <c r="CD165" s="69">
        <v>0</v>
      </c>
      <c r="CE165" s="69" t="s">
        <v>626</v>
      </c>
      <c r="CF165" s="69" t="s">
        <v>627</v>
      </c>
      <c r="CG165" s="69" t="s">
        <v>570</v>
      </c>
      <c r="CH165" s="69" t="s">
        <v>570</v>
      </c>
      <c r="CI165" s="69" t="s">
        <v>570</v>
      </c>
      <c r="CJ165" s="68" t="s">
        <v>570</v>
      </c>
      <c r="CK165" s="68">
        <v>45373</v>
      </c>
      <c r="CL165" s="185" t="s">
        <v>823</v>
      </c>
      <c r="CM165" s="67" t="s">
        <v>824</v>
      </c>
      <c r="CN165" s="67" t="s">
        <v>168</v>
      </c>
      <c r="CO165" s="68">
        <v>45195</v>
      </c>
      <c r="CP165" s="185" t="s">
        <v>825</v>
      </c>
      <c r="CQ165" s="67" t="s">
        <v>824</v>
      </c>
      <c r="CR165" s="67" t="s">
        <v>877</v>
      </c>
      <c r="CS165" s="69">
        <v>5132264.8</v>
      </c>
      <c r="CT165" s="69"/>
      <c r="CU165" s="69"/>
      <c r="CV165" s="69">
        <v>0</v>
      </c>
      <c r="CW165" s="69">
        <v>9</v>
      </c>
      <c r="CX165" s="69">
        <v>0</v>
      </c>
      <c r="CY165" s="69">
        <v>0</v>
      </c>
      <c r="CZ165" s="69">
        <v>0</v>
      </c>
      <c r="DA165" s="69">
        <v>0</v>
      </c>
      <c r="DG165" t="str">
        <f t="shared" si="7"/>
        <v>CO</v>
      </c>
    </row>
    <row r="166" spans="1:111">
      <c r="A166" t="str">
        <f t="shared" si="6"/>
        <v>05DO</v>
      </c>
      <c r="B166" s="67" t="s">
        <v>4</v>
      </c>
      <c r="C166" s="67" t="s">
        <v>353</v>
      </c>
      <c r="D166" s="67" t="s">
        <v>354</v>
      </c>
      <c r="E166" s="68">
        <v>44748</v>
      </c>
      <c r="F166" s="185" t="s">
        <v>825</v>
      </c>
      <c r="G166" s="67" t="s">
        <v>827</v>
      </c>
      <c r="H166" s="69">
        <v>1</v>
      </c>
      <c r="I166" s="69">
        <v>1</v>
      </c>
      <c r="J166" s="69">
        <v>200</v>
      </c>
      <c r="K166" s="69">
        <v>317</v>
      </c>
      <c r="L166" s="69">
        <v>317</v>
      </c>
      <c r="M166" s="69">
        <v>0</v>
      </c>
      <c r="N166" s="69">
        <v>0</v>
      </c>
      <c r="O166" s="69">
        <v>0</v>
      </c>
      <c r="P166" s="69">
        <v>103</v>
      </c>
      <c r="Q166" s="80">
        <v>14</v>
      </c>
      <c r="R166" s="80">
        <v>3079406</v>
      </c>
      <c r="S166" s="80">
        <v>50000</v>
      </c>
      <c r="T166" s="80">
        <v>3029406</v>
      </c>
      <c r="U166" s="80">
        <v>3129406</v>
      </c>
      <c r="V166" s="80">
        <v>3205711</v>
      </c>
      <c r="W166" s="80">
        <v>0</v>
      </c>
      <c r="X166" s="80">
        <v>0</v>
      </c>
      <c r="Y166" s="80">
        <v>0</v>
      </c>
      <c r="Z166" s="80">
        <v>3205711</v>
      </c>
      <c r="AA166" s="80">
        <v>3130395</v>
      </c>
      <c r="AB166" s="80">
        <v>-75316</v>
      </c>
      <c r="AC166" s="69">
        <v>50000</v>
      </c>
      <c r="AD166" s="69">
        <v>26</v>
      </c>
      <c r="AE166" s="69">
        <v>0</v>
      </c>
      <c r="AF166" s="80">
        <v>0</v>
      </c>
      <c r="AG166" s="80">
        <v>3862</v>
      </c>
      <c r="AH166" s="69">
        <v>0</v>
      </c>
      <c r="AI166" s="69">
        <v>0</v>
      </c>
      <c r="AJ166" s="80">
        <v>28</v>
      </c>
      <c r="AK166" s="80">
        <v>3528</v>
      </c>
      <c r="AL166" s="69">
        <v>0</v>
      </c>
      <c r="AM166" s="69">
        <v>0</v>
      </c>
      <c r="AN166" s="80">
        <v>0</v>
      </c>
      <c r="AO166" s="80">
        <v>0</v>
      </c>
      <c r="AP166" s="69">
        <v>0</v>
      </c>
      <c r="AQ166" s="69">
        <v>0</v>
      </c>
      <c r="AR166" s="80">
        <v>0</v>
      </c>
      <c r="AS166" s="80">
        <v>0</v>
      </c>
      <c r="AT166" s="69">
        <v>0</v>
      </c>
      <c r="AU166" s="69">
        <v>0</v>
      </c>
      <c r="AV166" s="80">
        <v>0</v>
      </c>
      <c r="AW166" s="80">
        <v>0</v>
      </c>
      <c r="AX166" s="69">
        <v>0</v>
      </c>
      <c r="AY166" s="69">
        <v>0</v>
      </c>
      <c r="AZ166" s="80">
        <v>0</v>
      </c>
      <c r="BA166" s="80">
        <v>47514</v>
      </c>
      <c r="BB166" s="69">
        <v>0</v>
      </c>
      <c r="BC166" s="69">
        <v>0</v>
      </c>
      <c r="BD166" s="80">
        <v>0</v>
      </c>
      <c r="BE166" s="80">
        <v>0</v>
      </c>
      <c r="BF166" s="69">
        <v>0</v>
      </c>
      <c r="BG166" s="69">
        <v>0</v>
      </c>
      <c r="BH166" s="80">
        <v>0</v>
      </c>
      <c r="BI166" s="80">
        <v>0</v>
      </c>
      <c r="BJ166" s="69">
        <v>0</v>
      </c>
      <c r="BK166" s="69">
        <v>0</v>
      </c>
      <c r="BL166" s="80">
        <v>0</v>
      </c>
      <c r="BM166" s="80">
        <v>0</v>
      </c>
      <c r="BN166" s="69">
        <v>0</v>
      </c>
      <c r="BO166" s="69">
        <v>0</v>
      </c>
      <c r="BP166" s="80">
        <v>0</v>
      </c>
      <c r="BQ166" s="80">
        <v>0</v>
      </c>
      <c r="BR166" s="69">
        <v>0</v>
      </c>
      <c r="BS166" s="69">
        <v>0</v>
      </c>
      <c r="BT166" s="80">
        <v>0</v>
      </c>
      <c r="BU166" s="80">
        <v>0</v>
      </c>
      <c r="BV166" s="69">
        <v>0</v>
      </c>
      <c r="BW166" s="69">
        <v>0</v>
      </c>
      <c r="BX166" s="80">
        <v>0</v>
      </c>
      <c r="BY166" s="80">
        <v>0</v>
      </c>
      <c r="BZ166" s="69">
        <v>0</v>
      </c>
      <c r="CA166" s="69">
        <v>0</v>
      </c>
      <c r="CB166" s="80">
        <v>28</v>
      </c>
      <c r="CC166" s="80">
        <v>54904</v>
      </c>
      <c r="CD166" s="69">
        <v>0</v>
      </c>
      <c r="CE166" s="69" t="s">
        <v>753</v>
      </c>
      <c r="CF166" s="69" t="s">
        <v>754</v>
      </c>
      <c r="CG166" s="69" t="s">
        <v>570</v>
      </c>
      <c r="CH166" s="69" t="s">
        <v>570</v>
      </c>
      <c r="CI166" s="69" t="s">
        <v>570</v>
      </c>
      <c r="CJ166" s="68" t="s">
        <v>570</v>
      </c>
      <c r="CK166" s="68">
        <v>45237</v>
      </c>
      <c r="CL166" s="185" t="s">
        <v>828</v>
      </c>
      <c r="CM166" s="67" t="s">
        <v>824</v>
      </c>
      <c r="CN166" s="67" t="s">
        <v>168</v>
      </c>
      <c r="CO166" s="68">
        <v>45149</v>
      </c>
      <c r="CP166" s="185" t="s">
        <v>825</v>
      </c>
      <c r="CQ166" s="67" t="s">
        <v>824</v>
      </c>
      <c r="CR166" s="67" t="s">
        <v>876</v>
      </c>
      <c r="CS166" s="69">
        <v>3825881.85</v>
      </c>
      <c r="CT166" s="69"/>
      <c r="CU166" s="69"/>
      <c r="CV166" s="69">
        <v>14</v>
      </c>
      <c r="CW166" s="69">
        <v>77</v>
      </c>
      <c r="CX166" s="69">
        <v>0</v>
      </c>
      <c r="CY166" s="69">
        <v>0</v>
      </c>
      <c r="CZ166" s="69">
        <v>0</v>
      </c>
      <c r="DA166" s="69">
        <v>0</v>
      </c>
      <c r="DG166" t="str">
        <f t="shared" si="7"/>
        <v>DO</v>
      </c>
    </row>
    <row r="167" spans="1:111">
      <c r="A167" t="str">
        <f t="shared" si="6"/>
        <v>05DO</v>
      </c>
      <c r="B167" s="67" t="s">
        <v>4</v>
      </c>
      <c r="C167" s="67" t="s">
        <v>355</v>
      </c>
      <c r="D167" s="67" t="s">
        <v>356</v>
      </c>
      <c r="E167" s="68">
        <v>44243</v>
      </c>
      <c r="F167" s="185" t="s">
        <v>823</v>
      </c>
      <c r="G167" s="67" t="s">
        <v>822</v>
      </c>
      <c r="H167" s="69">
        <v>2</v>
      </c>
      <c r="I167" s="69">
        <v>2</v>
      </c>
      <c r="J167" s="69">
        <v>470</v>
      </c>
      <c r="K167" s="69">
        <v>814</v>
      </c>
      <c r="L167" s="69">
        <v>814</v>
      </c>
      <c r="M167" s="69">
        <v>0</v>
      </c>
      <c r="N167" s="69">
        <v>0</v>
      </c>
      <c r="O167" s="69">
        <v>0</v>
      </c>
      <c r="P167" s="69">
        <v>293</v>
      </c>
      <c r="Q167" s="80">
        <v>51</v>
      </c>
      <c r="R167" s="80">
        <v>14521514</v>
      </c>
      <c r="S167" s="80">
        <v>150000</v>
      </c>
      <c r="T167" s="80">
        <v>14371514</v>
      </c>
      <c r="U167" s="80">
        <v>14674974</v>
      </c>
      <c r="V167" s="80">
        <v>14758568</v>
      </c>
      <c r="W167" s="80">
        <v>0</v>
      </c>
      <c r="X167" s="80">
        <v>0</v>
      </c>
      <c r="Y167" s="80">
        <v>0</v>
      </c>
      <c r="Z167" s="80">
        <v>14758568</v>
      </c>
      <c r="AA167" s="80">
        <v>14990012</v>
      </c>
      <c r="AB167" s="80">
        <v>320347</v>
      </c>
      <c r="AC167" s="69">
        <v>153460</v>
      </c>
      <c r="AD167" s="69">
        <v>66</v>
      </c>
      <c r="AE167" s="69">
        <v>0</v>
      </c>
      <c r="AF167" s="80">
        <v>0</v>
      </c>
      <c r="AG167" s="80">
        <v>124159</v>
      </c>
      <c r="AH167" s="69">
        <v>0</v>
      </c>
      <c r="AI167" s="69">
        <v>11</v>
      </c>
      <c r="AJ167" s="80">
        <v>113</v>
      </c>
      <c r="AK167" s="80">
        <v>118697</v>
      </c>
      <c r="AL167" s="69">
        <v>75961</v>
      </c>
      <c r="AM167" s="69">
        <v>0</v>
      </c>
      <c r="AN167" s="80">
        <v>0</v>
      </c>
      <c r="AO167" s="80">
        <v>0</v>
      </c>
      <c r="AP167" s="69">
        <v>0</v>
      </c>
      <c r="AQ167" s="69">
        <v>0</v>
      </c>
      <c r="AR167" s="80">
        <v>0</v>
      </c>
      <c r="AS167" s="80">
        <v>0</v>
      </c>
      <c r="AT167" s="69">
        <v>0</v>
      </c>
      <c r="AU167" s="69">
        <v>0</v>
      </c>
      <c r="AV167" s="80">
        <v>0</v>
      </c>
      <c r="AW167" s="80">
        <v>0</v>
      </c>
      <c r="AX167" s="69">
        <v>0</v>
      </c>
      <c r="AY167" s="69">
        <v>0</v>
      </c>
      <c r="AZ167" s="80">
        <v>0</v>
      </c>
      <c r="BA167" s="80">
        <v>36412</v>
      </c>
      <c r="BB167" s="69">
        <v>0</v>
      </c>
      <c r="BC167" s="69">
        <v>0</v>
      </c>
      <c r="BD167" s="80">
        <v>0</v>
      </c>
      <c r="BE167" s="80">
        <v>0</v>
      </c>
      <c r="BF167" s="69">
        <v>0</v>
      </c>
      <c r="BG167" s="69">
        <v>0</v>
      </c>
      <c r="BH167" s="80">
        <v>0</v>
      </c>
      <c r="BI167" s="80">
        <v>0</v>
      </c>
      <c r="BJ167" s="69">
        <v>0</v>
      </c>
      <c r="BK167" s="69">
        <v>0</v>
      </c>
      <c r="BL167" s="80">
        <v>0</v>
      </c>
      <c r="BM167" s="80">
        <v>5015</v>
      </c>
      <c r="BN167" s="69">
        <v>0</v>
      </c>
      <c r="BO167" s="69">
        <v>0</v>
      </c>
      <c r="BP167" s="80">
        <v>0</v>
      </c>
      <c r="BQ167" s="80">
        <v>0</v>
      </c>
      <c r="BR167" s="69">
        <v>0</v>
      </c>
      <c r="BS167" s="69">
        <v>0</v>
      </c>
      <c r="BT167" s="80">
        <v>0</v>
      </c>
      <c r="BU167" s="80">
        <v>0</v>
      </c>
      <c r="BV167" s="69">
        <v>0</v>
      </c>
      <c r="BW167" s="69">
        <v>0</v>
      </c>
      <c r="BX167" s="80">
        <v>0</v>
      </c>
      <c r="BY167" s="80">
        <v>0</v>
      </c>
      <c r="BZ167" s="69">
        <v>0</v>
      </c>
      <c r="CA167" s="69">
        <v>11</v>
      </c>
      <c r="CB167" s="80">
        <v>113</v>
      </c>
      <c r="CC167" s="80">
        <v>284283</v>
      </c>
      <c r="CD167" s="69">
        <v>75961</v>
      </c>
      <c r="CE167" s="69" t="s">
        <v>755</v>
      </c>
      <c r="CF167" s="69" t="s">
        <v>756</v>
      </c>
      <c r="CG167" s="69" t="s">
        <v>570</v>
      </c>
      <c r="CH167" s="69" t="s">
        <v>570</v>
      </c>
      <c r="CI167" s="69" t="s">
        <v>570</v>
      </c>
      <c r="CJ167" s="68" t="s">
        <v>570</v>
      </c>
      <c r="CK167" s="68">
        <v>45351</v>
      </c>
      <c r="CL167" s="185" t="s">
        <v>823</v>
      </c>
      <c r="CM167" s="67" t="s">
        <v>824</v>
      </c>
      <c r="CN167" s="67" t="s">
        <v>168</v>
      </c>
      <c r="CO167" s="68">
        <v>45149</v>
      </c>
      <c r="CP167" s="185" t="s">
        <v>825</v>
      </c>
      <c r="CQ167" s="67" t="s">
        <v>824</v>
      </c>
      <c r="CR167" s="67" t="s">
        <v>877</v>
      </c>
      <c r="CS167" s="69">
        <v>15223948.66</v>
      </c>
      <c r="CT167" s="69"/>
      <c r="CU167" s="69"/>
      <c r="CV167" s="69">
        <v>51</v>
      </c>
      <c r="CW167" s="69">
        <v>216</v>
      </c>
      <c r="CX167" s="69">
        <v>0</v>
      </c>
      <c r="CY167" s="69">
        <v>0</v>
      </c>
      <c r="CZ167" s="69">
        <v>0</v>
      </c>
      <c r="DA167" s="69">
        <v>0</v>
      </c>
      <c r="DG167" t="str">
        <f t="shared" si="7"/>
        <v>DO</v>
      </c>
    </row>
    <row r="168" spans="1:111">
      <c r="A168" t="str">
        <f t="shared" si="6"/>
        <v>05DO</v>
      </c>
      <c r="B168" s="67" t="s">
        <v>4</v>
      </c>
      <c r="C168" s="67" t="s">
        <v>357</v>
      </c>
      <c r="D168" s="67" t="s">
        <v>358</v>
      </c>
      <c r="E168" s="68">
        <v>44075</v>
      </c>
      <c r="F168" s="185" t="s">
        <v>825</v>
      </c>
      <c r="G168" s="67" t="s">
        <v>822</v>
      </c>
      <c r="H168" s="69">
        <v>1</v>
      </c>
      <c r="I168" s="69">
        <v>7</v>
      </c>
      <c r="J168" s="69">
        <v>280</v>
      </c>
      <c r="K168" s="69">
        <v>534</v>
      </c>
      <c r="L168" s="69">
        <v>544</v>
      </c>
      <c r="M168" s="69">
        <v>-10</v>
      </c>
      <c r="N168" s="69">
        <v>10</v>
      </c>
      <c r="O168" s="69">
        <v>0</v>
      </c>
      <c r="P168" s="69">
        <v>225</v>
      </c>
      <c r="Q168" s="80">
        <v>29</v>
      </c>
      <c r="R168" s="80">
        <v>7501367</v>
      </c>
      <c r="S168" s="80">
        <v>72000</v>
      </c>
      <c r="T168" s="80">
        <v>7429367</v>
      </c>
      <c r="U168" s="80">
        <v>7798794</v>
      </c>
      <c r="V168" s="80">
        <v>7531686</v>
      </c>
      <c r="W168" s="80">
        <v>-41316</v>
      </c>
      <c r="X168" s="80">
        <v>0</v>
      </c>
      <c r="Y168" s="80">
        <v>-41316</v>
      </c>
      <c r="Z168" s="80">
        <v>7490370</v>
      </c>
      <c r="AA168" s="80">
        <v>7740983</v>
      </c>
      <c r="AB168" s="80">
        <v>263750</v>
      </c>
      <c r="AC168" s="69">
        <v>297427</v>
      </c>
      <c r="AD168" s="69">
        <v>61</v>
      </c>
      <c r="AE168" s="69">
        <v>0</v>
      </c>
      <c r="AF168" s="80">
        <v>0</v>
      </c>
      <c r="AG168" s="80">
        <v>19197</v>
      </c>
      <c r="AH168" s="69">
        <v>0</v>
      </c>
      <c r="AI168" s="69">
        <v>0</v>
      </c>
      <c r="AJ168" s="80">
        <v>29</v>
      </c>
      <c r="AK168" s="80">
        <v>278231</v>
      </c>
      <c r="AL168" s="69">
        <v>5549</v>
      </c>
      <c r="AM168" s="69">
        <v>0</v>
      </c>
      <c r="AN168" s="80">
        <v>0</v>
      </c>
      <c r="AO168" s="80">
        <v>0</v>
      </c>
      <c r="AP168" s="69">
        <v>0</v>
      </c>
      <c r="AQ168" s="69">
        <v>0</v>
      </c>
      <c r="AR168" s="80">
        <v>0</v>
      </c>
      <c r="AS168" s="80">
        <v>0</v>
      </c>
      <c r="AT168" s="69">
        <v>0</v>
      </c>
      <c r="AU168" s="69">
        <v>0</v>
      </c>
      <c r="AV168" s="80">
        <v>0</v>
      </c>
      <c r="AW168" s="80">
        <v>0</v>
      </c>
      <c r="AX168" s="69">
        <v>0</v>
      </c>
      <c r="AY168" s="69">
        <v>0</v>
      </c>
      <c r="AZ168" s="80">
        <v>0</v>
      </c>
      <c r="BA168" s="80">
        <v>0</v>
      </c>
      <c r="BB168" s="69">
        <v>0</v>
      </c>
      <c r="BC168" s="69">
        <v>0</v>
      </c>
      <c r="BD168" s="80">
        <v>0</v>
      </c>
      <c r="BE168" s="80">
        <v>0</v>
      </c>
      <c r="BF168" s="69">
        <v>0</v>
      </c>
      <c r="BG168" s="69">
        <v>0</v>
      </c>
      <c r="BH168" s="80">
        <v>0</v>
      </c>
      <c r="BI168" s="80">
        <v>0</v>
      </c>
      <c r="BJ168" s="69">
        <v>0</v>
      </c>
      <c r="BK168" s="69">
        <v>0</v>
      </c>
      <c r="BL168" s="80">
        <v>0</v>
      </c>
      <c r="BM168" s="80">
        <v>0</v>
      </c>
      <c r="BN168" s="69">
        <v>0</v>
      </c>
      <c r="BO168" s="69">
        <v>0</v>
      </c>
      <c r="BP168" s="80">
        <v>0</v>
      </c>
      <c r="BQ168" s="80">
        <v>0</v>
      </c>
      <c r="BR168" s="69">
        <v>0</v>
      </c>
      <c r="BS168" s="69">
        <v>0</v>
      </c>
      <c r="BT168" s="80">
        <v>0</v>
      </c>
      <c r="BU168" s="80">
        <v>0</v>
      </c>
      <c r="BV168" s="69">
        <v>0</v>
      </c>
      <c r="BW168" s="69">
        <v>0</v>
      </c>
      <c r="BX168" s="80">
        <v>0</v>
      </c>
      <c r="BY168" s="80">
        <v>0</v>
      </c>
      <c r="BZ168" s="69">
        <v>0</v>
      </c>
      <c r="CA168" s="69">
        <v>0</v>
      </c>
      <c r="CB168" s="80">
        <v>29</v>
      </c>
      <c r="CC168" s="80">
        <v>297427</v>
      </c>
      <c r="CD168" s="69">
        <v>5549</v>
      </c>
      <c r="CE168" s="69" t="s">
        <v>757</v>
      </c>
      <c r="CF168" s="69" t="s">
        <v>758</v>
      </c>
      <c r="CG168" s="69" t="s">
        <v>570</v>
      </c>
      <c r="CH168" s="69" t="s">
        <v>570</v>
      </c>
      <c r="CI168" s="69" t="s">
        <v>570</v>
      </c>
      <c r="CJ168" s="68" t="s">
        <v>570</v>
      </c>
      <c r="CK168" s="68">
        <v>45121</v>
      </c>
      <c r="CL168" s="185" t="s">
        <v>825</v>
      </c>
      <c r="CM168" s="67" t="s">
        <v>824</v>
      </c>
      <c r="CN168" s="67" t="s">
        <v>168</v>
      </c>
      <c r="CO168" s="68">
        <v>44708</v>
      </c>
      <c r="CP168" s="185" t="s">
        <v>821</v>
      </c>
      <c r="CQ168" s="67" t="s">
        <v>829</v>
      </c>
      <c r="CR168" s="67" t="s">
        <v>875</v>
      </c>
      <c r="CS168" s="69">
        <v>7321146.8099999996</v>
      </c>
      <c r="CT168" s="69"/>
      <c r="CU168" s="69"/>
      <c r="CV168" s="69">
        <v>5</v>
      </c>
      <c r="CW168" s="69">
        <v>164</v>
      </c>
      <c r="CX168" s="69">
        <v>0</v>
      </c>
      <c r="CY168" s="69">
        <v>0</v>
      </c>
      <c r="CZ168" s="69">
        <v>0</v>
      </c>
      <c r="DA168" s="69">
        <v>0</v>
      </c>
      <c r="DG168" t="str">
        <f t="shared" si="7"/>
        <v>DO</v>
      </c>
    </row>
    <row r="169" spans="1:111">
      <c r="A169" t="str">
        <f t="shared" si="6"/>
        <v>05DO</v>
      </c>
      <c r="B169" s="67" t="s">
        <v>4</v>
      </c>
      <c r="C169" s="67" t="s">
        <v>518</v>
      </c>
      <c r="D169" s="67" t="s">
        <v>519</v>
      </c>
      <c r="E169" s="68">
        <v>44811</v>
      </c>
      <c r="F169" s="185" t="s">
        <v>825</v>
      </c>
      <c r="G169" s="67" t="s">
        <v>827</v>
      </c>
      <c r="H169" s="69">
        <v>1</v>
      </c>
      <c r="I169" s="69">
        <v>0</v>
      </c>
      <c r="J169" s="69">
        <v>220</v>
      </c>
      <c r="K169" s="69">
        <v>261</v>
      </c>
      <c r="L169" s="69">
        <v>166</v>
      </c>
      <c r="M169" s="69">
        <v>95</v>
      </c>
      <c r="N169" s="69">
        <v>0</v>
      </c>
      <c r="O169" s="69">
        <v>0</v>
      </c>
      <c r="P169" s="69">
        <v>41</v>
      </c>
      <c r="Q169" s="80">
        <v>0</v>
      </c>
      <c r="R169" s="80">
        <v>1640053</v>
      </c>
      <c r="S169" s="80">
        <v>50000</v>
      </c>
      <c r="T169" s="80">
        <v>1590053</v>
      </c>
      <c r="U169" s="80">
        <v>1640053</v>
      </c>
      <c r="V169" s="80">
        <v>1539808</v>
      </c>
      <c r="W169" s="80">
        <v>0</v>
      </c>
      <c r="X169" s="80">
        <v>0</v>
      </c>
      <c r="Y169" s="80">
        <v>0</v>
      </c>
      <c r="Z169" s="80">
        <v>1539808</v>
      </c>
      <c r="AA169" s="80">
        <v>1539808</v>
      </c>
      <c r="AB169" s="80">
        <v>0</v>
      </c>
      <c r="AC169" s="69">
        <v>0</v>
      </c>
      <c r="AD169" s="69">
        <v>32</v>
      </c>
      <c r="AE169" s="69">
        <v>0</v>
      </c>
      <c r="AF169" s="80">
        <v>0</v>
      </c>
      <c r="AG169" s="80">
        <v>0</v>
      </c>
      <c r="AH169" s="69">
        <v>0</v>
      </c>
      <c r="AI169" s="69">
        <v>0</v>
      </c>
      <c r="AJ169" s="80">
        <v>0</v>
      </c>
      <c r="AK169" s="80">
        <v>0</v>
      </c>
      <c r="AL169" s="69">
        <v>0</v>
      </c>
      <c r="AM169" s="69">
        <v>0</v>
      </c>
      <c r="AN169" s="80">
        <v>0</v>
      </c>
      <c r="AO169" s="80">
        <v>0</v>
      </c>
      <c r="AP169" s="69">
        <v>0</v>
      </c>
      <c r="AQ169" s="69">
        <v>0</v>
      </c>
      <c r="AR169" s="80">
        <v>0</v>
      </c>
      <c r="AS169" s="80">
        <v>0</v>
      </c>
      <c r="AT169" s="69">
        <v>0</v>
      </c>
      <c r="AU169" s="69">
        <v>0</v>
      </c>
      <c r="AV169" s="80">
        <v>0</v>
      </c>
      <c r="AW169" s="80">
        <v>0</v>
      </c>
      <c r="AX169" s="69">
        <v>0</v>
      </c>
      <c r="AY169" s="69">
        <v>0</v>
      </c>
      <c r="AZ169" s="80">
        <v>0</v>
      </c>
      <c r="BA169" s="80">
        <v>8269</v>
      </c>
      <c r="BB169" s="69">
        <v>0</v>
      </c>
      <c r="BC169" s="69">
        <v>0</v>
      </c>
      <c r="BD169" s="80">
        <v>0</v>
      </c>
      <c r="BE169" s="80">
        <v>0</v>
      </c>
      <c r="BF169" s="69">
        <v>0</v>
      </c>
      <c r="BG169" s="69">
        <v>0</v>
      </c>
      <c r="BH169" s="80">
        <v>0</v>
      </c>
      <c r="BI169" s="80">
        <v>0</v>
      </c>
      <c r="BJ169" s="69">
        <v>0</v>
      </c>
      <c r="BK169" s="69">
        <v>0</v>
      </c>
      <c r="BL169" s="80">
        <v>0</v>
      </c>
      <c r="BM169" s="80">
        <v>0</v>
      </c>
      <c r="BN169" s="69">
        <v>0</v>
      </c>
      <c r="BO169" s="69">
        <v>0</v>
      </c>
      <c r="BP169" s="80">
        <v>0</v>
      </c>
      <c r="BQ169" s="80">
        <v>0</v>
      </c>
      <c r="BR169" s="69">
        <v>0</v>
      </c>
      <c r="BS169" s="69">
        <v>0</v>
      </c>
      <c r="BT169" s="80">
        <v>0</v>
      </c>
      <c r="BU169" s="80">
        <v>0</v>
      </c>
      <c r="BV169" s="69">
        <v>0</v>
      </c>
      <c r="BW169" s="69">
        <v>0</v>
      </c>
      <c r="BX169" s="80">
        <v>0</v>
      </c>
      <c r="BY169" s="80">
        <v>0</v>
      </c>
      <c r="BZ169" s="69">
        <v>0</v>
      </c>
      <c r="CA169" s="69">
        <v>0</v>
      </c>
      <c r="CB169" s="80">
        <v>0</v>
      </c>
      <c r="CC169" s="80">
        <v>8269</v>
      </c>
      <c r="CD169" s="69">
        <v>0</v>
      </c>
      <c r="CE169" s="69" t="s">
        <v>643</v>
      </c>
      <c r="CF169" s="69" t="s">
        <v>644</v>
      </c>
      <c r="CG169" s="69" t="s">
        <v>570</v>
      </c>
      <c r="CH169" s="69" t="s">
        <v>570</v>
      </c>
      <c r="CI169" s="69" t="s">
        <v>570</v>
      </c>
      <c r="CJ169" s="68" t="s">
        <v>570</v>
      </c>
      <c r="CK169" s="68">
        <v>45231</v>
      </c>
      <c r="CL169" s="185" t="s">
        <v>828</v>
      </c>
      <c r="CM169" s="67" t="s">
        <v>824</v>
      </c>
      <c r="CN169" s="67" t="s">
        <v>168</v>
      </c>
      <c r="CO169" s="68">
        <v>45184</v>
      </c>
      <c r="CP169" s="185" t="s">
        <v>825</v>
      </c>
      <c r="CQ169" s="67" t="s">
        <v>824</v>
      </c>
      <c r="CR169" s="67" t="s">
        <v>875</v>
      </c>
      <c r="CS169" s="69">
        <v>2062514.65</v>
      </c>
      <c r="CT169" s="69"/>
      <c r="CU169" s="69"/>
      <c r="CV169" s="69">
        <v>0</v>
      </c>
      <c r="CW169" s="69">
        <v>9</v>
      </c>
      <c r="CX169" s="69">
        <v>0</v>
      </c>
      <c r="CY169" s="69">
        <v>0</v>
      </c>
      <c r="CZ169" s="69">
        <v>0</v>
      </c>
      <c r="DA169" s="69">
        <v>0</v>
      </c>
      <c r="DG169" t="str">
        <f t="shared" si="7"/>
        <v>DO</v>
      </c>
    </row>
    <row r="170" spans="1:111">
      <c r="A170" t="str">
        <f t="shared" si="6"/>
        <v>05DO</v>
      </c>
      <c r="B170" s="67" t="s">
        <v>4</v>
      </c>
      <c r="C170" s="67" t="s">
        <v>520</v>
      </c>
      <c r="D170" s="67" t="s">
        <v>521</v>
      </c>
      <c r="E170" s="68">
        <v>44930</v>
      </c>
      <c r="F170" s="185" t="s">
        <v>823</v>
      </c>
      <c r="G170" s="67" t="s">
        <v>827</v>
      </c>
      <c r="H170" s="69">
        <v>2</v>
      </c>
      <c r="I170" s="69">
        <v>1</v>
      </c>
      <c r="J170" s="69">
        <v>230</v>
      </c>
      <c r="K170" s="69">
        <v>292</v>
      </c>
      <c r="L170" s="69">
        <v>292</v>
      </c>
      <c r="M170" s="69">
        <v>0</v>
      </c>
      <c r="N170" s="69">
        <v>0</v>
      </c>
      <c r="O170" s="69">
        <v>0</v>
      </c>
      <c r="P170" s="69">
        <v>62</v>
      </c>
      <c r="Q170" s="80">
        <v>0</v>
      </c>
      <c r="R170" s="80">
        <v>1188917</v>
      </c>
      <c r="S170" s="80">
        <v>50000</v>
      </c>
      <c r="T170" s="80">
        <v>1138917</v>
      </c>
      <c r="U170" s="80">
        <v>1190920</v>
      </c>
      <c r="V170" s="80">
        <v>1139015</v>
      </c>
      <c r="W170" s="80">
        <v>0</v>
      </c>
      <c r="X170" s="80">
        <v>0</v>
      </c>
      <c r="Y170" s="80">
        <v>0</v>
      </c>
      <c r="Z170" s="80">
        <v>1139015</v>
      </c>
      <c r="AA170" s="80">
        <v>1136823</v>
      </c>
      <c r="AB170" s="80">
        <v>-189</v>
      </c>
      <c r="AC170" s="69">
        <v>2003</v>
      </c>
      <c r="AD170" s="69">
        <v>34</v>
      </c>
      <c r="AE170" s="69">
        <v>0</v>
      </c>
      <c r="AF170" s="80">
        <v>0</v>
      </c>
      <c r="AG170" s="80">
        <v>9833</v>
      </c>
      <c r="AH170" s="69">
        <v>0</v>
      </c>
      <c r="AI170" s="69">
        <v>0</v>
      </c>
      <c r="AJ170" s="80">
        <v>0</v>
      </c>
      <c r="AK170" s="80">
        <v>0</v>
      </c>
      <c r="AL170" s="69">
        <v>0</v>
      </c>
      <c r="AM170" s="69">
        <v>0</v>
      </c>
      <c r="AN170" s="80">
        <v>0</v>
      </c>
      <c r="AO170" s="80">
        <v>0</v>
      </c>
      <c r="AP170" s="69">
        <v>0</v>
      </c>
      <c r="AQ170" s="69">
        <v>0</v>
      </c>
      <c r="AR170" s="80">
        <v>0</v>
      </c>
      <c r="AS170" s="80">
        <v>0</v>
      </c>
      <c r="AT170" s="69">
        <v>0</v>
      </c>
      <c r="AU170" s="69">
        <v>0</v>
      </c>
      <c r="AV170" s="80">
        <v>0</v>
      </c>
      <c r="AW170" s="80">
        <v>0</v>
      </c>
      <c r="AX170" s="69">
        <v>0</v>
      </c>
      <c r="AY170" s="69">
        <v>0</v>
      </c>
      <c r="AZ170" s="80">
        <v>0</v>
      </c>
      <c r="BA170" s="80">
        <v>0</v>
      </c>
      <c r="BB170" s="69">
        <v>0</v>
      </c>
      <c r="BC170" s="69">
        <v>0</v>
      </c>
      <c r="BD170" s="80">
        <v>0</v>
      </c>
      <c r="BE170" s="80">
        <v>0</v>
      </c>
      <c r="BF170" s="69">
        <v>0</v>
      </c>
      <c r="BG170" s="69">
        <v>0</v>
      </c>
      <c r="BH170" s="80">
        <v>0</v>
      </c>
      <c r="BI170" s="80">
        <v>0</v>
      </c>
      <c r="BJ170" s="69">
        <v>0</v>
      </c>
      <c r="BK170" s="69">
        <v>0</v>
      </c>
      <c r="BL170" s="80">
        <v>0</v>
      </c>
      <c r="BM170" s="80">
        <v>0</v>
      </c>
      <c r="BN170" s="69">
        <v>0</v>
      </c>
      <c r="BO170" s="69">
        <v>0</v>
      </c>
      <c r="BP170" s="80">
        <v>0</v>
      </c>
      <c r="BQ170" s="80">
        <v>0</v>
      </c>
      <c r="BR170" s="69">
        <v>0</v>
      </c>
      <c r="BS170" s="69">
        <v>0</v>
      </c>
      <c r="BT170" s="80">
        <v>0</v>
      </c>
      <c r="BU170" s="80">
        <v>0</v>
      </c>
      <c r="BV170" s="69">
        <v>0</v>
      </c>
      <c r="BW170" s="69">
        <v>0</v>
      </c>
      <c r="BX170" s="80">
        <v>0</v>
      </c>
      <c r="BY170" s="80">
        <v>0</v>
      </c>
      <c r="BZ170" s="69">
        <v>0</v>
      </c>
      <c r="CA170" s="69">
        <v>0</v>
      </c>
      <c r="CB170" s="80">
        <v>0</v>
      </c>
      <c r="CC170" s="80">
        <v>9833</v>
      </c>
      <c r="CD170" s="69">
        <v>0</v>
      </c>
      <c r="CE170" s="69" t="s">
        <v>753</v>
      </c>
      <c r="CF170" s="69" t="s">
        <v>754</v>
      </c>
      <c r="CG170" s="69" t="s">
        <v>570</v>
      </c>
      <c r="CH170" s="69" t="s">
        <v>570</v>
      </c>
      <c r="CI170" s="69" t="s">
        <v>570</v>
      </c>
      <c r="CJ170" s="68" t="s">
        <v>570</v>
      </c>
      <c r="CK170" s="68">
        <v>45351</v>
      </c>
      <c r="CL170" s="185" t="s">
        <v>823</v>
      </c>
      <c r="CM170" s="67" t="s">
        <v>824</v>
      </c>
      <c r="CN170" s="67" t="s">
        <v>168</v>
      </c>
      <c r="CO170" s="68">
        <v>45309</v>
      </c>
      <c r="CP170" s="185" t="s">
        <v>823</v>
      </c>
      <c r="CQ170" s="67" t="s">
        <v>824</v>
      </c>
      <c r="CR170" s="67" t="s">
        <v>876</v>
      </c>
      <c r="CS170" s="69">
        <v>1369687.25</v>
      </c>
      <c r="CT170" s="69"/>
      <c r="CU170" s="69"/>
      <c r="CV170" s="69">
        <v>0</v>
      </c>
      <c r="CW170" s="69">
        <v>28</v>
      </c>
      <c r="CX170" s="69">
        <v>0</v>
      </c>
      <c r="CY170" s="69">
        <v>0</v>
      </c>
      <c r="CZ170" s="69">
        <v>0</v>
      </c>
      <c r="DA170" s="69">
        <v>0</v>
      </c>
      <c r="DG170" t="str">
        <f t="shared" si="7"/>
        <v>DO</v>
      </c>
    </row>
    <row r="171" spans="1:111">
      <c r="A171" t="str">
        <f t="shared" si="6"/>
        <v>05DO</v>
      </c>
      <c r="B171" s="67" t="s">
        <v>4</v>
      </c>
      <c r="C171" s="67" t="s">
        <v>522</v>
      </c>
      <c r="D171" s="67" t="s">
        <v>523</v>
      </c>
      <c r="E171" s="68">
        <v>44901</v>
      </c>
      <c r="F171" s="185" t="s">
        <v>828</v>
      </c>
      <c r="G171" s="67" t="s">
        <v>827</v>
      </c>
      <c r="H171" s="69">
        <v>1</v>
      </c>
      <c r="I171" s="69">
        <v>0</v>
      </c>
      <c r="J171" s="69">
        <v>150</v>
      </c>
      <c r="K171" s="69">
        <v>187</v>
      </c>
      <c r="L171" s="69">
        <v>187</v>
      </c>
      <c r="M171" s="69">
        <v>0</v>
      </c>
      <c r="N171" s="69">
        <v>0</v>
      </c>
      <c r="O171" s="69">
        <v>0</v>
      </c>
      <c r="P171" s="69">
        <v>37</v>
      </c>
      <c r="Q171" s="80">
        <v>0</v>
      </c>
      <c r="R171" s="80">
        <v>950694</v>
      </c>
      <c r="S171" s="80">
        <v>34728</v>
      </c>
      <c r="T171" s="80">
        <v>915966</v>
      </c>
      <c r="U171" s="80">
        <v>950694</v>
      </c>
      <c r="V171" s="80">
        <v>969481</v>
      </c>
      <c r="W171" s="80">
        <v>0</v>
      </c>
      <c r="X171" s="80">
        <v>0</v>
      </c>
      <c r="Y171" s="80">
        <v>0</v>
      </c>
      <c r="Z171" s="80">
        <v>969481</v>
      </c>
      <c r="AA171" s="80">
        <v>969481</v>
      </c>
      <c r="AB171" s="80">
        <v>0</v>
      </c>
      <c r="AC171" s="69">
        <v>0</v>
      </c>
      <c r="AD171" s="69">
        <v>28</v>
      </c>
      <c r="AE171" s="69">
        <v>0</v>
      </c>
      <c r="AF171" s="80">
        <v>0</v>
      </c>
      <c r="AG171" s="80">
        <v>0</v>
      </c>
      <c r="AH171" s="69">
        <v>0</v>
      </c>
      <c r="AI171" s="69">
        <v>0</v>
      </c>
      <c r="AJ171" s="80">
        <v>0</v>
      </c>
      <c r="AK171" s="80">
        <v>2053</v>
      </c>
      <c r="AL171" s="69">
        <v>0</v>
      </c>
      <c r="AM171" s="69">
        <v>0</v>
      </c>
      <c r="AN171" s="80">
        <v>0</v>
      </c>
      <c r="AO171" s="80">
        <v>0</v>
      </c>
      <c r="AP171" s="69">
        <v>0</v>
      </c>
      <c r="AQ171" s="69">
        <v>0</v>
      </c>
      <c r="AR171" s="80">
        <v>0</v>
      </c>
      <c r="AS171" s="80">
        <v>0</v>
      </c>
      <c r="AT171" s="69">
        <v>0</v>
      </c>
      <c r="AU171" s="69">
        <v>0</v>
      </c>
      <c r="AV171" s="80">
        <v>0</v>
      </c>
      <c r="AW171" s="80">
        <v>0</v>
      </c>
      <c r="AX171" s="69">
        <v>0</v>
      </c>
      <c r="AY171" s="69">
        <v>0</v>
      </c>
      <c r="AZ171" s="80">
        <v>0</v>
      </c>
      <c r="BA171" s="80">
        <v>0</v>
      </c>
      <c r="BB171" s="69">
        <v>0</v>
      </c>
      <c r="BC171" s="69">
        <v>0</v>
      </c>
      <c r="BD171" s="80">
        <v>0</v>
      </c>
      <c r="BE171" s="80">
        <v>0</v>
      </c>
      <c r="BF171" s="69">
        <v>0</v>
      </c>
      <c r="BG171" s="69">
        <v>0</v>
      </c>
      <c r="BH171" s="80">
        <v>0</v>
      </c>
      <c r="BI171" s="80">
        <v>0</v>
      </c>
      <c r="BJ171" s="69">
        <v>0</v>
      </c>
      <c r="BK171" s="69">
        <v>0</v>
      </c>
      <c r="BL171" s="80">
        <v>0</v>
      </c>
      <c r="BM171" s="80">
        <v>0</v>
      </c>
      <c r="BN171" s="69">
        <v>0</v>
      </c>
      <c r="BO171" s="69">
        <v>0</v>
      </c>
      <c r="BP171" s="80">
        <v>0</v>
      </c>
      <c r="BQ171" s="80">
        <v>0</v>
      </c>
      <c r="BR171" s="69">
        <v>0</v>
      </c>
      <c r="BS171" s="69">
        <v>0</v>
      </c>
      <c r="BT171" s="80">
        <v>0</v>
      </c>
      <c r="BU171" s="80">
        <v>0</v>
      </c>
      <c r="BV171" s="69">
        <v>0</v>
      </c>
      <c r="BW171" s="69">
        <v>0</v>
      </c>
      <c r="BX171" s="80">
        <v>0</v>
      </c>
      <c r="BY171" s="80">
        <v>0</v>
      </c>
      <c r="BZ171" s="69">
        <v>0</v>
      </c>
      <c r="CA171" s="69">
        <v>0</v>
      </c>
      <c r="CB171" s="80">
        <v>0</v>
      </c>
      <c r="CC171" s="80">
        <v>2053</v>
      </c>
      <c r="CD171" s="69">
        <v>0</v>
      </c>
      <c r="CE171" s="69" t="s">
        <v>759</v>
      </c>
      <c r="CF171" s="69" t="s">
        <v>760</v>
      </c>
      <c r="CG171" s="69" t="s">
        <v>570</v>
      </c>
      <c r="CH171" s="69" t="s">
        <v>570</v>
      </c>
      <c r="CI171" s="69" t="s">
        <v>570</v>
      </c>
      <c r="CJ171" s="68" t="s">
        <v>570</v>
      </c>
      <c r="CK171" s="68">
        <v>45237</v>
      </c>
      <c r="CL171" s="185" t="s">
        <v>828</v>
      </c>
      <c r="CM171" s="67" t="s">
        <v>824</v>
      </c>
      <c r="CN171" s="67" t="s">
        <v>168</v>
      </c>
      <c r="CO171" s="68">
        <v>45183</v>
      </c>
      <c r="CP171" s="185" t="s">
        <v>825</v>
      </c>
      <c r="CQ171" s="67" t="s">
        <v>824</v>
      </c>
      <c r="CR171" s="67" t="s">
        <v>873</v>
      </c>
      <c r="CS171" s="69">
        <v>729303.27</v>
      </c>
      <c r="CT171" s="69"/>
      <c r="CU171" s="69"/>
      <c r="CV171" s="69">
        <v>0</v>
      </c>
      <c r="CW171" s="69">
        <v>9</v>
      </c>
      <c r="CX171" s="69">
        <v>0</v>
      </c>
      <c r="CY171" s="69">
        <v>0</v>
      </c>
      <c r="CZ171" s="69">
        <v>0</v>
      </c>
      <c r="DA171" s="69">
        <v>0</v>
      </c>
      <c r="DG171" t="str">
        <f t="shared" si="7"/>
        <v>DO</v>
      </c>
    </row>
    <row r="172" spans="1:111">
      <c r="A172" t="str">
        <f t="shared" si="6"/>
        <v>05DO</v>
      </c>
      <c r="B172" s="67" t="s">
        <v>4</v>
      </c>
      <c r="C172" s="67" t="s">
        <v>761</v>
      </c>
      <c r="D172" s="67" t="s">
        <v>879</v>
      </c>
      <c r="E172" s="68">
        <v>44866</v>
      </c>
      <c r="F172" s="185" t="s">
        <v>828</v>
      </c>
      <c r="G172" s="67" t="s">
        <v>827</v>
      </c>
      <c r="H172" s="69">
        <v>1</v>
      </c>
      <c r="I172" s="69">
        <v>0</v>
      </c>
      <c r="J172" s="69">
        <v>170</v>
      </c>
      <c r="K172" s="69">
        <v>174</v>
      </c>
      <c r="L172" s="69">
        <v>149</v>
      </c>
      <c r="M172" s="69">
        <v>25</v>
      </c>
      <c r="N172" s="69">
        <v>0</v>
      </c>
      <c r="O172" s="69">
        <v>0</v>
      </c>
      <c r="P172" s="69">
        <v>4</v>
      </c>
      <c r="Q172" s="80">
        <v>0</v>
      </c>
      <c r="R172" s="80">
        <v>967737</v>
      </c>
      <c r="S172" s="80">
        <v>42032</v>
      </c>
      <c r="T172" s="80">
        <v>925705</v>
      </c>
      <c r="U172" s="80">
        <v>967737</v>
      </c>
      <c r="V172" s="80">
        <v>851103</v>
      </c>
      <c r="W172" s="80">
        <v>0</v>
      </c>
      <c r="X172" s="80">
        <v>0</v>
      </c>
      <c r="Y172" s="80">
        <v>0</v>
      </c>
      <c r="Z172" s="80">
        <v>851103</v>
      </c>
      <c r="AA172" s="80">
        <v>851002</v>
      </c>
      <c r="AB172" s="80">
        <v>-101</v>
      </c>
      <c r="AC172" s="69">
        <v>0</v>
      </c>
      <c r="AD172" s="69">
        <v>0</v>
      </c>
      <c r="AE172" s="69">
        <v>0</v>
      </c>
      <c r="AF172" s="80">
        <v>0</v>
      </c>
      <c r="AG172" s="80">
        <v>0</v>
      </c>
      <c r="AH172" s="69">
        <v>0</v>
      </c>
      <c r="AI172" s="69">
        <v>0</v>
      </c>
      <c r="AJ172" s="80">
        <v>0</v>
      </c>
      <c r="AK172" s="80">
        <v>0</v>
      </c>
      <c r="AL172" s="69">
        <v>0</v>
      </c>
      <c r="AM172" s="69">
        <v>0</v>
      </c>
      <c r="AN172" s="80">
        <v>0</v>
      </c>
      <c r="AO172" s="80">
        <v>0</v>
      </c>
      <c r="AP172" s="69">
        <v>0</v>
      </c>
      <c r="AQ172" s="69">
        <v>0</v>
      </c>
      <c r="AR172" s="80">
        <v>0</v>
      </c>
      <c r="AS172" s="80">
        <v>0</v>
      </c>
      <c r="AT172" s="69">
        <v>0</v>
      </c>
      <c r="AU172" s="69">
        <v>0</v>
      </c>
      <c r="AV172" s="80">
        <v>0</v>
      </c>
      <c r="AW172" s="80">
        <v>0</v>
      </c>
      <c r="AX172" s="69">
        <v>0</v>
      </c>
      <c r="AY172" s="69">
        <v>0</v>
      </c>
      <c r="AZ172" s="80">
        <v>0</v>
      </c>
      <c r="BA172" s="80">
        <v>0</v>
      </c>
      <c r="BB172" s="69">
        <v>0</v>
      </c>
      <c r="BC172" s="69">
        <v>0</v>
      </c>
      <c r="BD172" s="80">
        <v>0</v>
      </c>
      <c r="BE172" s="80">
        <v>0</v>
      </c>
      <c r="BF172" s="69">
        <v>0</v>
      </c>
      <c r="BG172" s="69">
        <v>0</v>
      </c>
      <c r="BH172" s="80">
        <v>0</v>
      </c>
      <c r="BI172" s="80">
        <v>0</v>
      </c>
      <c r="BJ172" s="69">
        <v>0</v>
      </c>
      <c r="BK172" s="69">
        <v>0</v>
      </c>
      <c r="BL172" s="80">
        <v>0</v>
      </c>
      <c r="BM172" s="80">
        <v>0</v>
      </c>
      <c r="BN172" s="69">
        <v>0</v>
      </c>
      <c r="BO172" s="69">
        <v>0</v>
      </c>
      <c r="BP172" s="80">
        <v>0</v>
      </c>
      <c r="BQ172" s="80">
        <v>0</v>
      </c>
      <c r="BR172" s="69">
        <v>0</v>
      </c>
      <c r="BS172" s="69">
        <v>0</v>
      </c>
      <c r="BT172" s="80">
        <v>0</v>
      </c>
      <c r="BU172" s="80">
        <v>0</v>
      </c>
      <c r="BV172" s="69">
        <v>0</v>
      </c>
      <c r="BW172" s="69">
        <v>0</v>
      </c>
      <c r="BX172" s="80">
        <v>0</v>
      </c>
      <c r="BY172" s="80">
        <v>0</v>
      </c>
      <c r="BZ172" s="69">
        <v>0</v>
      </c>
      <c r="CA172" s="69">
        <v>0</v>
      </c>
      <c r="CB172" s="80">
        <v>0</v>
      </c>
      <c r="CC172" s="80">
        <v>0</v>
      </c>
      <c r="CD172" s="69">
        <v>0</v>
      </c>
      <c r="CE172" s="69" t="s">
        <v>762</v>
      </c>
      <c r="CF172" s="69" t="s">
        <v>763</v>
      </c>
      <c r="CG172" s="69" t="s">
        <v>570</v>
      </c>
      <c r="CH172" s="69" t="s">
        <v>570</v>
      </c>
      <c r="CI172" s="69" t="s">
        <v>570</v>
      </c>
      <c r="CJ172" s="68" t="s">
        <v>570</v>
      </c>
      <c r="CK172" s="68">
        <v>45175</v>
      </c>
      <c r="CL172" s="185" t="s">
        <v>825</v>
      </c>
      <c r="CM172" s="67" t="s">
        <v>824</v>
      </c>
      <c r="CN172" s="67" t="s">
        <v>168</v>
      </c>
      <c r="CO172" s="68">
        <v>45117</v>
      </c>
      <c r="CP172" s="185" t="s">
        <v>825</v>
      </c>
      <c r="CQ172" s="67" t="s">
        <v>824</v>
      </c>
      <c r="CR172" s="67" t="s">
        <v>875</v>
      </c>
      <c r="CS172" s="69">
        <v>882686.9</v>
      </c>
      <c r="CT172" s="69"/>
      <c r="CU172" s="69"/>
      <c r="CV172" s="69">
        <v>0</v>
      </c>
      <c r="CW172" s="69">
        <v>4</v>
      </c>
      <c r="CX172" s="69">
        <v>0</v>
      </c>
      <c r="CY172" s="69">
        <v>0</v>
      </c>
      <c r="CZ172" s="69">
        <v>0</v>
      </c>
      <c r="DA172" s="69">
        <v>0</v>
      </c>
      <c r="DG172" t="str">
        <f t="shared" si="7"/>
        <v>DO</v>
      </c>
    </row>
    <row r="173" spans="1:111">
      <c r="A173" t="str">
        <f t="shared" si="6"/>
        <v>05DO</v>
      </c>
      <c r="B173" s="67" t="s">
        <v>4</v>
      </c>
      <c r="C173" s="67" t="s">
        <v>359</v>
      </c>
      <c r="D173" s="67" t="s">
        <v>360</v>
      </c>
      <c r="E173" s="68">
        <v>44502</v>
      </c>
      <c r="F173" s="185" t="s">
        <v>828</v>
      </c>
      <c r="G173" s="67" t="s">
        <v>829</v>
      </c>
      <c r="H173" s="69">
        <v>3</v>
      </c>
      <c r="I173" s="69">
        <v>1</v>
      </c>
      <c r="J173" s="69">
        <v>350</v>
      </c>
      <c r="K173" s="69">
        <v>515</v>
      </c>
      <c r="L173" s="69">
        <v>515</v>
      </c>
      <c r="M173" s="69">
        <v>0</v>
      </c>
      <c r="N173" s="69">
        <v>0</v>
      </c>
      <c r="O173" s="69">
        <v>0</v>
      </c>
      <c r="P173" s="69">
        <v>137</v>
      </c>
      <c r="Q173" s="80">
        <v>28</v>
      </c>
      <c r="R173" s="80">
        <v>5312936</v>
      </c>
      <c r="S173" s="80">
        <v>52636</v>
      </c>
      <c r="T173" s="80">
        <v>5260300</v>
      </c>
      <c r="U173" s="80">
        <v>5361981</v>
      </c>
      <c r="V173" s="80">
        <v>5275495</v>
      </c>
      <c r="W173" s="80">
        <v>0</v>
      </c>
      <c r="X173" s="80">
        <v>0</v>
      </c>
      <c r="Y173" s="80">
        <v>0</v>
      </c>
      <c r="Z173" s="80">
        <v>5275495</v>
      </c>
      <c r="AA173" s="80">
        <v>5333592</v>
      </c>
      <c r="AB173" s="80">
        <v>107142</v>
      </c>
      <c r="AC173" s="69">
        <v>49045</v>
      </c>
      <c r="AD173" s="69">
        <v>81</v>
      </c>
      <c r="AE173" s="69">
        <v>0</v>
      </c>
      <c r="AF173" s="80">
        <v>0</v>
      </c>
      <c r="AG173" s="80">
        <v>2577</v>
      </c>
      <c r="AH173" s="69">
        <v>0</v>
      </c>
      <c r="AI173" s="69">
        <v>0</v>
      </c>
      <c r="AJ173" s="80">
        <v>28</v>
      </c>
      <c r="AK173" s="80">
        <v>12635</v>
      </c>
      <c r="AL173" s="69">
        <v>2522</v>
      </c>
      <c r="AM173" s="69">
        <v>0</v>
      </c>
      <c r="AN173" s="80">
        <v>0</v>
      </c>
      <c r="AO173" s="80">
        <v>0</v>
      </c>
      <c r="AP173" s="69">
        <v>0</v>
      </c>
      <c r="AQ173" s="69">
        <v>0</v>
      </c>
      <c r="AR173" s="80">
        <v>0</v>
      </c>
      <c r="AS173" s="80">
        <v>0</v>
      </c>
      <c r="AT173" s="69">
        <v>0</v>
      </c>
      <c r="AU173" s="69">
        <v>0</v>
      </c>
      <c r="AV173" s="80">
        <v>0</v>
      </c>
      <c r="AW173" s="80">
        <v>0</v>
      </c>
      <c r="AX173" s="69">
        <v>0</v>
      </c>
      <c r="AY173" s="69">
        <v>0</v>
      </c>
      <c r="AZ173" s="80">
        <v>0</v>
      </c>
      <c r="BA173" s="80">
        <v>0</v>
      </c>
      <c r="BB173" s="69">
        <v>0</v>
      </c>
      <c r="BC173" s="69">
        <v>0</v>
      </c>
      <c r="BD173" s="80">
        <v>0</v>
      </c>
      <c r="BE173" s="80">
        <v>0</v>
      </c>
      <c r="BF173" s="69">
        <v>0</v>
      </c>
      <c r="BG173" s="69">
        <v>0</v>
      </c>
      <c r="BH173" s="80">
        <v>0</v>
      </c>
      <c r="BI173" s="80">
        <v>0</v>
      </c>
      <c r="BJ173" s="69">
        <v>0</v>
      </c>
      <c r="BK173" s="69">
        <v>0</v>
      </c>
      <c r="BL173" s="80">
        <v>0</v>
      </c>
      <c r="BM173" s="80">
        <v>66648</v>
      </c>
      <c r="BN173" s="69">
        <v>0</v>
      </c>
      <c r="BO173" s="69">
        <v>0</v>
      </c>
      <c r="BP173" s="80">
        <v>0</v>
      </c>
      <c r="BQ173" s="80">
        <v>0</v>
      </c>
      <c r="BR173" s="69">
        <v>0</v>
      </c>
      <c r="BS173" s="69">
        <v>0</v>
      </c>
      <c r="BT173" s="80">
        <v>0</v>
      </c>
      <c r="BU173" s="80">
        <v>0</v>
      </c>
      <c r="BV173" s="69">
        <v>0</v>
      </c>
      <c r="BW173" s="69">
        <v>0</v>
      </c>
      <c r="BX173" s="80">
        <v>0</v>
      </c>
      <c r="BY173" s="80">
        <v>0</v>
      </c>
      <c r="BZ173" s="69">
        <v>0</v>
      </c>
      <c r="CA173" s="69">
        <v>0</v>
      </c>
      <c r="CB173" s="80">
        <v>28</v>
      </c>
      <c r="CC173" s="80">
        <v>81860</v>
      </c>
      <c r="CD173" s="69">
        <v>2522</v>
      </c>
      <c r="CE173" s="69" t="s">
        <v>757</v>
      </c>
      <c r="CF173" s="69" t="s">
        <v>758</v>
      </c>
      <c r="CG173" s="69" t="s">
        <v>570</v>
      </c>
      <c r="CH173" s="69" t="s">
        <v>570</v>
      </c>
      <c r="CI173" s="69" t="s">
        <v>570</v>
      </c>
      <c r="CJ173" s="68" t="s">
        <v>570</v>
      </c>
      <c r="CK173" s="68">
        <v>45282</v>
      </c>
      <c r="CL173" s="185" t="s">
        <v>828</v>
      </c>
      <c r="CM173" s="67" t="s">
        <v>824</v>
      </c>
      <c r="CN173" s="67" t="s">
        <v>168</v>
      </c>
      <c r="CO173" s="68">
        <v>45149</v>
      </c>
      <c r="CP173" s="185" t="s">
        <v>825</v>
      </c>
      <c r="CQ173" s="67" t="s">
        <v>824</v>
      </c>
      <c r="CR173" s="67" t="s">
        <v>876</v>
      </c>
      <c r="CS173" s="69">
        <v>6332507.0800000001</v>
      </c>
      <c r="CT173" s="69"/>
      <c r="CU173" s="69"/>
      <c r="CV173" s="69">
        <v>28</v>
      </c>
      <c r="CW173" s="69">
        <v>56</v>
      </c>
      <c r="CX173" s="69">
        <v>0</v>
      </c>
      <c r="CY173" s="69">
        <v>0</v>
      </c>
      <c r="CZ173" s="69">
        <v>0</v>
      </c>
      <c r="DA173" s="69">
        <v>0</v>
      </c>
      <c r="DG173" t="str">
        <f t="shared" si="7"/>
        <v>DO</v>
      </c>
    </row>
    <row r="174" spans="1:111">
      <c r="A174" t="str">
        <f t="shared" si="6"/>
        <v>05DO</v>
      </c>
      <c r="B174" s="67" t="s">
        <v>4</v>
      </c>
      <c r="C174" s="67" t="s">
        <v>361</v>
      </c>
      <c r="D174" s="67" t="s">
        <v>362</v>
      </c>
      <c r="E174" s="68">
        <v>44474</v>
      </c>
      <c r="F174" s="185" t="s">
        <v>828</v>
      </c>
      <c r="G174" s="67" t="s">
        <v>829</v>
      </c>
      <c r="H174" s="69">
        <v>5</v>
      </c>
      <c r="I174" s="69">
        <v>2</v>
      </c>
      <c r="J174" s="69">
        <v>289</v>
      </c>
      <c r="K174" s="69">
        <v>528</v>
      </c>
      <c r="L174" s="69">
        <v>527</v>
      </c>
      <c r="M174" s="69">
        <v>1</v>
      </c>
      <c r="N174" s="69">
        <v>0</v>
      </c>
      <c r="O174" s="69">
        <v>0</v>
      </c>
      <c r="P174" s="69">
        <v>239</v>
      </c>
      <c r="Q174" s="80">
        <v>0</v>
      </c>
      <c r="R174" s="80">
        <v>7424369</v>
      </c>
      <c r="S174" s="80">
        <v>84545</v>
      </c>
      <c r="T174" s="80">
        <v>7339824</v>
      </c>
      <c r="U174" s="80">
        <v>7591181</v>
      </c>
      <c r="V174" s="80">
        <v>7558842</v>
      </c>
      <c r="W174" s="80">
        <v>0</v>
      </c>
      <c r="X174" s="80">
        <v>0</v>
      </c>
      <c r="Y174" s="80">
        <v>0</v>
      </c>
      <c r="Z174" s="80">
        <v>7558842</v>
      </c>
      <c r="AA174" s="80">
        <v>7794728</v>
      </c>
      <c r="AB174" s="80">
        <v>394527</v>
      </c>
      <c r="AC174" s="69">
        <v>166812</v>
      </c>
      <c r="AD174" s="69">
        <v>75</v>
      </c>
      <c r="AE174" s="69">
        <v>0</v>
      </c>
      <c r="AF174" s="80">
        <v>0</v>
      </c>
      <c r="AG174" s="80">
        <v>15614</v>
      </c>
      <c r="AH174" s="69">
        <v>0</v>
      </c>
      <c r="AI174" s="69">
        <v>0</v>
      </c>
      <c r="AJ174" s="80">
        <v>0</v>
      </c>
      <c r="AK174" s="80">
        <v>22253</v>
      </c>
      <c r="AL174" s="69">
        <v>0</v>
      </c>
      <c r="AM174" s="69">
        <v>0</v>
      </c>
      <c r="AN174" s="80">
        <v>0</v>
      </c>
      <c r="AO174" s="80">
        <v>0</v>
      </c>
      <c r="AP174" s="69">
        <v>0</v>
      </c>
      <c r="AQ174" s="69">
        <v>0</v>
      </c>
      <c r="AR174" s="80">
        <v>0</v>
      </c>
      <c r="AS174" s="80">
        <v>0</v>
      </c>
      <c r="AT174" s="69">
        <v>0</v>
      </c>
      <c r="AU174" s="69">
        <v>0</v>
      </c>
      <c r="AV174" s="80">
        <v>0</v>
      </c>
      <c r="AW174" s="80">
        <v>0</v>
      </c>
      <c r="AX174" s="69">
        <v>0</v>
      </c>
      <c r="AY174" s="69">
        <v>0</v>
      </c>
      <c r="AZ174" s="80">
        <v>0</v>
      </c>
      <c r="BA174" s="80">
        <v>25696</v>
      </c>
      <c r="BB174" s="69">
        <v>0</v>
      </c>
      <c r="BC174" s="69">
        <v>0</v>
      </c>
      <c r="BD174" s="80">
        <v>0</v>
      </c>
      <c r="BE174" s="80">
        <v>0</v>
      </c>
      <c r="BF174" s="69">
        <v>0</v>
      </c>
      <c r="BG174" s="69">
        <v>0</v>
      </c>
      <c r="BH174" s="80">
        <v>0</v>
      </c>
      <c r="BI174" s="80">
        <v>0</v>
      </c>
      <c r="BJ174" s="69">
        <v>0</v>
      </c>
      <c r="BK174" s="69">
        <v>0</v>
      </c>
      <c r="BL174" s="80">
        <v>0</v>
      </c>
      <c r="BM174" s="80">
        <v>158642</v>
      </c>
      <c r="BN174" s="69">
        <v>0</v>
      </c>
      <c r="BO174" s="69">
        <v>0</v>
      </c>
      <c r="BP174" s="80">
        <v>0</v>
      </c>
      <c r="BQ174" s="80">
        <v>0</v>
      </c>
      <c r="BR174" s="69">
        <v>0</v>
      </c>
      <c r="BS174" s="69">
        <v>0</v>
      </c>
      <c r="BT174" s="80">
        <v>0</v>
      </c>
      <c r="BU174" s="80">
        <v>0</v>
      </c>
      <c r="BV174" s="69">
        <v>0</v>
      </c>
      <c r="BW174" s="69">
        <v>0</v>
      </c>
      <c r="BX174" s="80">
        <v>0</v>
      </c>
      <c r="BY174" s="80">
        <v>0</v>
      </c>
      <c r="BZ174" s="69">
        <v>0</v>
      </c>
      <c r="CA174" s="69">
        <v>0</v>
      </c>
      <c r="CB174" s="80">
        <v>0</v>
      </c>
      <c r="CC174" s="80">
        <v>222204</v>
      </c>
      <c r="CD174" s="69">
        <v>0</v>
      </c>
      <c r="CE174" s="69" t="s">
        <v>757</v>
      </c>
      <c r="CF174" s="69" t="s">
        <v>758</v>
      </c>
      <c r="CG174" s="69" t="s">
        <v>570</v>
      </c>
      <c r="CH174" s="69" t="s">
        <v>570</v>
      </c>
      <c r="CI174" s="69" t="s">
        <v>570</v>
      </c>
      <c r="CJ174" s="68" t="s">
        <v>570</v>
      </c>
      <c r="CK174" s="68">
        <v>45184</v>
      </c>
      <c r="CL174" s="185" t="s">
        <v>825</v>
      </c>
      <c r="CM174" s="67" t="s">
        <v>824</v>
      </c>
      <c r="CN174" s="67" t="s">
        <v>168</v>
      </c>
      <c r="CO174" s="68">
        <v>45119</v>
      </c>
      <c r="CP174" s="185" t="s">
        <v>825</v>
      </c>
      <c r="CQ174" s="67" t="s">
        <v>824</v>
      </c>
      <c r="CR174" s="67" t="s">
        <v>876</v>
      </c>
      <c r="CS174" s="69">
        <v>9276735.0500000007</v>
      </c>
      <c r="CT174" s="69"/>
      <c r="CU174" s="69"/>
      <c r="CV174" s="69">
        <v>0</v>
      </c>
      <c r="CW174" s="69">
        <v>164</v>
      </c>
      <c r="CX174" s="69">
        <v>0</v>
      </c>
      <c r="CY174" s="69">
        <v>0</v>
      </c>
      <c r="CZ174" s="69">
        <v>0</v>
      </c>
      <c r="DA174" s="69">
        <v>0</v>
      </c>
      <c r="DG174" t="str">
        <f t="shared" si="7"/>
        <v>DO</v>
      </c>
    </row>
    <row r="175" spans="1:111">
      <c r="A175" t="str">
        <f t="shared" si="6"/>
        <v>05DO</v>
      </c>
      <c r="B175" s="67" t="s">
        <v>4</v>
      </c>
      <c r="C175" s="67" t="s">
        <v>363</v>
      </c>
      <c r="D175" s="67" t="s">
        <v>364</v>
      </c>
      <c r="E175" s="68">
        <v>44593</v>
      </c>
      <c r="F175" s="185" t="s">
        <v>823</v>
      </c>
      <c r="G175" s="67" t="s">
        <v>829</v>
      </c>
      <c r="H175" s="69">
        <v>3</v>
      </c>
      <c r="I175" s="69">
        <v>2</v>
      </c>
      <c r="J175" s="69">
        <v>260</v>
      </c>
      <c r="K175" s="69">
        <v>357</v>
      </c>
      <c r="L175" s="69">
        <v>355</v>
      </c>
      <c r="M175" s="69">
        <v>2</v>
      </c>
      <c r="N175" s="69">
        <v>0</v>
      </c>
      <c r="O175" s="69">
        <v>0</v>
      </c>
      <c r="P175" s="69">
        <v>79</v>
      </c>
      <c r="Q175" s="80">
        <v>18</v>
      </c>
      <c r="R175" s="80">
        <v>3001616</v>
      </c>
      <c r="S175" s="80">
        <v>50000</v>
      </c>
      <c r="T175" s="80">
        <v>2951616</v>
      </c>
      <c r="U175" s="80">
        <v>3060677</v>
      </c>
      <c r="V175" s="80">
        <v>3027637</v>
      </c>
      <c r="W175" s="80">
        <v>0</v>
      </c>
      <c r="X175" s="80">
        <v>0</v>
      </c>
      <c r="Y175" s="80">
        <v>0</v>
      </c>
      <c r="Z175" s="80">
        <v>3027637</v>
      </c>
      <c r="AA175" s="80">
        <v>3063478</v>
      </c>
      <c r="AB175" s="80">
        <v>44903</v>
      </c>
      <c r="AC175" s="69">
        <v>59061</v>
      </c>
      <c r="AD175" s="69">
        <v>54</v>
      </c>
      <c r="AE175" s="69">
        <v>0</v>
      </c>
      <c r="AF175" s="80">
        <v>0</v>
      </c>
      <c r="AG175" s="80">
        <v>0</v>
      </c>
      <c r="AH175" s="69">
        <v>0</v>
      </c>
      <c r="AI175" s="69">
        <v>0</v>
      </c>
      <c r="AJ175" s="80">
        <v>18</v>
      </c>
      <c r="AK175" s="80">
        <v>39866</v>
      </c>
      <c r="AL175" s="69">
        <v>5874</v>
      </c>
      <c r="AM175" s="69">
        <v>0</v>
      </c>
      <c r="AN175" s="80">
        <v>0</v>
      </c>
      <c r="AO175" s="80">
        <v>0</v>
      </c>
      <c r="AP175" s="69">
        <v>0</v>
      </c>
      <c r="AQ175" s="69">
        <v>0</v>
      </c>
      <c r="AR175" s="80">
        <v>0</v>
      </c>
      <c r="AS175" s="80">
        <v>0</v>
      </c>
      <c r="AT175" s="69">
        <v>0</v>
      </c>
      <c r="AU175" s="69">
        <v>0</v>
      </c>
      <c r="AV175" s="80">
        <v>0</v>
      </c>
      <c r="AW175" s="80">
        <v>0</v>
      </c>
      <c r="AX175" s="69">
        <v>0</v>
      </c>
      <c r="AY175" s="69">
        <v>0</v>
      </c>
      <c r="AZ175" s="80">
        <v>0</v>
      </c>
      <c r="BA175" s="80">
        <v>0</v>
      </c>
      <c r="BB175" s="69">
        <v>0</v>
      </c>
      <c r="BC175" s="69">
        <v>0</v>
      </c>
      <c r="BD175" s="80">
        <v>0</v>
      </c>
      <c r="BE175" s="80">
        <v>0</v>
      </c>
      <c r="BF175" s="69">
        <v>0</v>
      </c>
      <c r="BG175" s="69">
        <v>0</v>
      </c>
      <c r="BH175" s="80">
        <v>0</v>
      </c>
      <c r="BI175" s="80">
        <v>0</v>
      </c>
      <c r="BJ175" s="69">
        <v>0</v>
      </c>
      <c r="BK175" s="69">
        <v>0</v>
      </c>
      <c r="BL175" s="80">
        <v>0</v>
      </c>
      <c r="BM175" s="80">
        <v>9061</v>
      </c>
      <c r="BN175" s="69">
        <v>0</v>
      </c>
      <c r="BO175" s="69">
        <v>0</v>
      </c>
      <c r="BP175" s="80">
        <v>0</v>
      </c>
      <c r="BQ175" s="80">
        <v>0</v>
      </c>
      <c r="BR175" s="69">
        <v>0</v>
      </c>
      <c r="BS175" s="69">
        <v>0</v>
      </c>
      <c r="BT175" s="80">
        <v>0</v>
      </c>
      <c r="BU175" s="80">
        <v>0</v>
      </c>
      <c r="BV175" s="69">
        <v>0</v>
      </c>
      <c r="BW175" s="69">
        <v>0</v>
      </c>
      <c r="BX175" s="80">
        <v>0</v>
      </c>
      <c r="BY175" s="80">
        <v>0</v>
      </c>
      <c r="BZ175" s="69">
        <v>0</v>
      </c>
      <c r="CA175" s="69">
        <v>0</v>
      </c>
      <c r="CB175" s="80">
        <v>18</v>
      </c>
      <c r="CC175" s="80">
        <v>48928</v>
      </c>
      <c r="CD175" s="69">
        <v>5874</v>
      </c>
      <c r="CE175" s="69" t="s">
        <v>588</v>
      </c>
      <c r="CF175" s="69" t="s">
        <v>589</v>
      </c>
      <c r="CG175" s="69" t="s">
        <v>570</v>
      </c>
      <c r="CH175" s="69" t="s">
        <v>570</v>
      </c>
      <c r="CI175" s="69" t="s">
        <v>570</v>
      </c>
      <c r="CJ175" s="68" t="s">
        <v>570</v>
      </c>
      <c r="CK175" s="68">
        <v>45274</v>
      </c>
      <c r="CL175" s="185" t="s">
        <v>828</v>
      </c>
      <c r="CM175" s="67" t="s">
        <v>824</v>
      </c>
      <c r="CN175" s="67" t="s">
        <v>168</v>
      </c>
      <c r="CO175" s="68">
        <v>45097</v>
      </c>
      <c r="CP175" s="185" t="s">
        <v>821</v>
      </c>
      <c r="CQ175" s="67" t="s">
        <v>827</v>
      </c>
      <c r="CR175" s="67" t="s">
        <v>880</v>
      </c>
      <c r="CS175" s="69">
        <v>2459664.25</v>
      </c>
      <c r="CT175" s="69"/>
      <c r="CU175" s="69"/>
      <c r="CV175" s="69">
        <v>18</v>
      </c>
      <c r="CW175" s="69">
        <v>25</v>
      </c>
      <c r="CX175" s="69">
        <v>0</v>
      </c>
      <c r="CY175" s="69">
        <v>0</v>
      </c>
      <c r="CZ175" s="69">
        <v>0</v>
      </c>
      <c r="DA175" s="69">
        <v>0</v>
      </c>
      <c r="DG175" t="str">
        <f t="shared" si="7"/>
        <v>DO</v>
      </c>
    </row>
    <row r="176" spans="1:111">
      <c r="A176" t="str">
        <f t="shared" si="6"/>
        <v>05DO</v>
      </c>
      <c r="B176" s="67" t="s">
        <v>4</v>
      </c>
      <c r="C176" s="67" t="s">
        <v>524</v>
      </c>
      <c r="D176" s="67" t="s">
        <v>525</v>
      </c>
      <c r="E176" s="68">
        <v>44866</v>
      </c>
      <c r="F176" s="185" t="s">
        <v>828</v>
      </c>
      <c r="G176" s="67" t="s">
        <v>827</v>
      </c>
      <c r="H176" s="69">
        <v>2</v>
      </c>
      <c r="I176" s="69">
        <v>1</v>
      </c>
      <c r="J176" s="69">
        <v>300</v>
      </c>
      <c r="K176" s="69">
        <v>354</v>
      </c>
      <c r="L176" s="69">
        <v>325</v>
      </c>
      <c r="M176" s="69">
        <v>29</v>
      </c>
      <c r="N176" s="69">
        <v>0</v>
      </c>
      <c r="O176" s="69">
        <v>0</v>
      </c>
      <c r="P176" s="69">
        <v>54</v>
      </c>
      <c r="Q176" s="80">
        <v>0</v>
      </c>
      <c r="R176" s="80">
        <v>8096921</v>
      </c>
      <c r="S176" s="80">
        <v>114500</v>
      </c>
      <c r="T176" s="80">
        <v>7982421</v>
      </c>
      <c r="U176" s="80">
        <v>8098655</v>
      </c>
      <c r="V176" s="80">
        <v>8200608</v>
      </c>
      <c r="W176" s="80">
        <v>0</v>
      </c>
      <c r="X176" s="80">
        <v>0</v>
      </c>
      <c r="Y176" s="80">
        <v>0</v>
      </c>
      <c r="Z176" s="80">
        <v>8200608</v>
      </c>
      <c r="AA176" s="80">
        <v>8093983</v>
      </c>
      <c r="AB176" s="80">
        <v>-104891</v>
      </c>
      <c r="AC176" s="69">
        <v>1734</v>
      </c>
      <c r="AD176" s="69">
        <v>26</v>
      </c>
      <c r="AE176" s="69">
        <v>0</v>
      </c>
      <c r="AF176" s="80">
        <v>0</v>
      </c>
      <c r="AG176" s="80">
        <v>0</v>
      </c>
      <c r="AH176" s="69">
        <v>0</v>
      </c>
      <c r="AI176" s="69">
        <v>0</v>
      </c>
      <c r="AJ176" s="80">
        <v>0</v>
      </c>
      <c r="AK176" s="80">
        <v>65137</v>
      </c>
      <c r="AL176" s="69">
        <v>0</v>
      </c>
      <c r="AM176" s="69">
        <v>0</v>
      </c>
      <c r="AN176" s="80">
        <v>0</v>
      </c>
      <c r="AO176" s="80">
        <v>0</v>
      </c>
      <c r="AP176" s="69">
        <v>0</v>
      </c>
      <c r="AQ176" s="69">
        <v>0</v>
      </c>
      <c r="AR176" s="80">
        <v>0</v>
      </c>
      <c r="AS176" s="80">
        <v>0</v>
      </c>
      <c r="AT176" s="69">
        <v>0</v>
      </c>
      <c r="AU176" s="69">
        <v>0</v>
      </c>
      <c r="AV176" s="80">
        <v>0</v>
      </c>
      <c r="AW176" s="80">
        <v>0</v>
      </c>
      <c r="AX176" s="69">
        <v>0</v>
      </c>
      <c r="AY176" s="69">
        <v>0</v>
      </c>
      <c r="AZ176" s="80">
        <v>0</v>
      </c>
      <c r="BA176" s="80">
        <v>0</v>
      </c>
      <c r="BB176" s="69">
        <v>0</v>
      </c>
      <c r="BC176" s="69">
        <v>0</v>
      </c>
      <c r="BD176" s="80">
        <v>0</v>
      </c>
      <c r="BE176" s="80">
        <v>0</v>
      </c>
      <c r="BF176" s="69">
        <v>0</v>
      </c>
      <c r="BG176" s="69">
        <v>0</v>
      </c>
      <c r="BH176" s="80">
        <v>0</v>
      </c>
      <c r="BI176" s="80">
        <v>0</v>
      </c>
      <c r="BJ176" s="69">
        <v>0</v>
      </c>
      <c r="BK176" s="69">
        <v>0</v>
      </c>
      <c r="BL176" s="80">
        <v>0</v>
      </c>
      <c r="BM176" s="80">
        <v>0</v>
      </c>
      <c r="BN176" s="69">
        <v>0</v>
      </c>
      <c r="BO176" s="69">
        <v>0</v>
      </c>
      <c r="BP176" s="80">
        <v>0</v>
      </c>
      <c r="BQ176" s="80">
        <v>0</v>
      </c>
      <c r="BR176" s="69">
        <v>0</v>
      </c>
      <c r="BS176" s="69">
        <v>0</v>
      </c>
      <c r="BT176" s="80">
        <v>0</v>
      </c>
      <c r="BU176" s="80">
        <v>0</v>
      </c>
      <c r="BV176" s="69">
        <v>0</v>
      </c>
      <c r="BW176" s="69">
        <v>0</v>
      </c>
      <c r="BX176" s="80">
        <v>0</v>
      </c>
      <c r="BY176" s="80">
        <v>0</v>
      </c>
      <c r="BZ176" s="69">
        <v>0</v>
      </c>
      <c r="CA176" s="69">
        <v>0</v>
      </c>
      <c r="CB176" s="80">
        <v>0</v>
      </c>
      <c r="CC176" s="80">
        <v>65137</v>
      </c>
      <c r="CD176" s="69">
        <v>0</v>
      </c>
      <c r="CE176" s="69" t="s">
        <v>753</v>
      </c>
      <c r="CF176" s="69" t="s">
        <v>754</v>
      </c>
      <c r="CG176" s="69" t="s">
        <v>570</v>
      </c>
      <c r="CH176" s="69" t="s">
        <v>570</v>
      </c>
      <c r="CI176" s="69" t="s">
        <v>570</v>
      </c>
      <c r="CJ176" s="68" t="s">
        <v>570</v>
      </c>
      <c r="CK176" s="68">
        <v>45356</v>
      </c>
      <c r="CL176" s="185" t="s">
        <v>823</v>
      </c>
      <c r="CM176" s="67" t="s">
        <v>824</v>
      </c>
      <c r="CN176" s="67" t="s">
        <v>168</v>
      </c>
      <c r="CO176" s="68">
        <v>45280</v>
      </c>
      <c r="CP176" s="185" t="s">
        <v>828</v>
      </c>
      <c r="CQ176" s="67" t="s">
        <v>824</v>
      </c>
      <c r="CR176" s="67" t="s">
        <v>874</v>
      </c>
      <c r="CS176" s="69">
        <v>11713738.109999999</v>
      </c>
      <c r="CT176" s="69"/>
      <c r="CU176" s="69"/>
      <c r="CV176" s="69">
        <v>0</v>
      </c>
      <c r="CW176" s="69">
        <v>28</v>
      </c>
      <c r="CX176" s="69">
        <v>0</v>
      </c>
      <c r="CY176" s="69">
        <v>0</v>
      </c>
      <c r="CZ176" s="69">
        <v>0</v>
      </c>
      <c r="DA176" s="69">
        <v>0</v>
      </c>
      <c r="DG176" t="str">
        <f t="shared" si="7"/>
        <v>DO</v>
      </c>
    </row>
    <row r="177" spans="1:111">
      <c r="A177" t="str">
        <f t="shared" si="6"/>
        <v>05DO</v>
      </c>
      <c r="B177" s="67" t="s">
        <v>4</v>
      </c>
      <c r="C177" s="67" t="s">
        <v>526</v>
      </c>
      <c r="D177" s="67" t="s">
        <v>527</v>
      </c>
      <c r="E177" s="68">
        <v>44565</v>
      </c>
      <c r="F177" s="185" t="s">
        <v>823</v>
      </c>
      <c r="G177" s="67" t="s">
        <v>829</v>
      </c>
      <c r="H177" s="69">
        <v>1</v>
      </c>
      <c r="I177" s="69">
        <v>0</v>
      </c>
      <c r="J177" s="69">
        <v>140</v>
      </c>
      <c r="K177" s="69">
        <v>248</v>
      </c>
      <c r="L177" s="69">
        <v>246</v>
      </c>
      <c r="M177" s="69">
        <v>2</v>
      </c>
      <c r="N177" s="69">
        <v>0</v>
      </c>
      <c r="O177" s="69">
        <v>0</v>
      </c>
      <c r="P177" s="69">
        <v>83</v>
      </c>
      <c r="Q177" s="80">
        <v>25</v>
      </c>
      <c r="R177" s="80">
        <v>679529</v>
      </c>
      <c r="S177" s="80">
        <v>24250</v>
      </c>
      <c r="T177" s="80">
        <v>655279</v>
      </c>
      <c r="U177" s="80">
        <v>679529</v>
      </c>
      <c r="V177" s="80">
        <v>677096</v>
      </c>
      <c r="W177" s="80">
        <v>0</v>
      </c>
      <c r="X177" s="80">
        <v>0</v>
      </c>
      <c r="Y177" s="80">
        <v>0</v>
      </c>
      <c r="Z177" s="80">
        <v>677096</v>
      </c>
      <c r="AA177" s="80">
        <v>677187</v>
      </c>
      <c r="AB177" s="80">
        <v>92</v>
      </c>
      <c r="AC177" s="69">
        <v>0</v>
      </c>
      <c r="AD177" s="69">
        <v>49</v>
      </c>
      <c r="AE177" s="69">
        <v>0</v>
      </c>
      <c r="AF177" s="80">
        <v>0</v>
      </c>
      <c r="AG177" s="80">
        <v>0</v>
      </c>
      <c r="AH177" s="69">
        <v>0</v>
      </c>
      <c r="AI177" s="69">
        <v>0</v>
      </c>
      <c r="AJ177" s="80">
        <v>0</v>
      </c>
      <c r="AK177" s="80">
        <v>0</v>
      </c>
      <c r="AL177" s="69">
        <v>0</v>
      </c>
      <c r="AM177" s="69">
        <v>0</v>
      </c>
      <c r="AN177" s="80">
        <v>0</v>
      </c>
      <c r="AO177" s="80">
        <v>0</v>
      </c>
      <c r="AP177" s="69">
        <v>0</v>
      </c>
      <c r="AQ177" s="69">
        <v>0</v>
      </c>
      <c r="AR177" s="80">
        <v>0</v>
      </c>
      <c r="AS177" s="80">
        <v>0</v>
      </c>
      <c r="AT177" s="69">
        <v>0</v>
      </c>
      <c r="AU177" s="69">
        <v>0</v>
      </c>
      <c r="AV177" s="80">
        <v>0</v>
      </c>
      <c r="AW177" s="80">
        <v>0</v>
      </c>
      <c r="AX177" s="69">
        <v>0</v>
      </c>
      <c r="AY177" s="69">
        <v>0</v>
      </c>
      <c r="AZ177" s="80">
        <v>25</v>
      </c>
      <c r="BA177" s="80">
        <v>1848</v>
      </c>
      <c r="BB177" s="69">
        <v>0</v>
      </c>
      <c r="BC177" s="69">
        <v>0</v>
      </c>
      <c r="BD177" s="80">
        <v>0</v>
      </c>
      <c r="BE177" s="80">
        <v>0</v>
      </c>
      <c r="BF177" s="69">
        <v>0</v>
      </c>
      <c r="BG177" s="69">
        <v>0</v>
      </c>
      <c r="BH177" s="80">
        <v>0</v>
      </c>
      <c r="BI177" s="80">
        <v>0</v>
      </c>
      <c r="BJ177" s="69">
        <v>0</v>
      </c>
      <c r="BK177" s="69">
        <v>0</v>
      </c>
      <c r="BL177" s="80">
        <v>0</v>
      </c>
      <c r="BM177" s="80">
        <v>0</v>
      </c>
      <c r="BN177" s="69">
        <v>0</v>
      </c>
      <c r="BO177" s="69">
        <v>0</v>
      </c>
      <c r="BP177" s="80">
        <v>0</v>
      </c>
      <c r="BQ177" s="80">
        <v>0</v>
      </c>
      <c r="BR177" s="69">
        <v>0</v>
      </c>
      <c r="BS177" s="69">
        <v>0</v>
      </c>
      <c r="BT177" s="80">
        <v>0</v>
      </c>
      <c r="BU177" s="80">
        <v>0</v>
      </c>
      <c r="BV177" s="69">
        <v>0</v>
      </c>
      <c r="BW177" s="69">
        <v>0</v>
      </c>
      <c r="BX177" s="80">
        <v>0</v>
      </c>
      <c r="BY177" s="80">
        <v>0</v>
      </c>
      <c r="BZ177" s="69">
        <v>0</v>
      </c>
      <c r="CA177" s="69">
        <v>0</v>
      </c>
      <c r="CB177" s="80">
        <v>25</v>
      </c>
      <c r="CC177" s="80">
        <v>1848</v>
      </c>
      <c r="CD177" s="69">
        <v>0</v>
      </c>
      <c r="CE177" s="69" t="s">
        <v>610</v>
      </c>
      <c r="CF177" s="69" t="s">
        <v>611</v>
      </c>
      <c r="CG177" s="69" t="s">
        <v>570</v>
      </c>
      <c r="CH177" s="69" t="s">
        <v>570</v>
      </c>
      <c r="CI177" s="69" t="s">
        <v>570</v>
      </c>
      <c r="CJ177" s="68" t="s">
        <v>570</v>
      </c>
      <c r="CK177" s="68">
        <v>45156</v>
      </c>
      <c r="CL177" s="185" t="s">
        <v>825</v>
      </c>
      <c r="CM177" s="67" t="s">
        <v>824</v>
      </c>
      <c r="CN177" s="67" t="s">
        <v>168</v>
      </c>
      <c r="CO177" s="68">
        <v>45085</v>
      </c>
      <c r="CP177" s="185" t="s">
        <v>821</v>
      </c>
      <c r="CQ177" s="67" t="s">
        <v>827</v>
      </c>
      <c r="CR177" s="67" t="s">
        <v>875</v>
      </c>
      <c r="CS177" s="69">
        <v>681570.8</v>
      </c>
      <c r="CT177" s="69"/>
      <c r="CU177" s="69"/>
      <c r="CV177" s="69">
        <v>25</v>
      </c>
      <c r="CW177" s="69">
        <v>34</v>
      </c>
      <c r="CX177" s="69">
        <v>0</v>
      </c>
      <c r="CY177" s="69">
        <v>0</v>
      </c>
      <c r="CZ177" s="69">
        <v>0</v>
      </c>
      <c r="DA177" s="69">
        <v>0</v>
      </c>
      <c r="DG177" t="str">
        <f t="shared" si="7"/>
        <v>DO</v>
      </c>
    </row>
    <row r="178" spans="1:111">
      <c r="A178" t="str">
        <f t="shared" si="6"/>
        <v>06CO</v>
      </c>
      <c r="B178" s="67" t="s">
        <v>5</v>
      </c>
      <c r="C178" s="67" t="s">
        <v>385</v>
      </c>
      <c r="D178" s="67" t="s">
        <v>386</v>
      </c>
      <c r="E178" s="68">
        <v>44286</v>
      </c>
      <c r="F178" s="185" t="s">
        <v>823</v>
      </c>
      <c r="G178" s="67" t="s">
        <v>822</v>
      </c>
      <c r="H178" s="69">
        <v>5</v>
      </c>
      <c r="I178" s="69">
        <v>5</v>
      </c>
      <c r="J178" s="69">
        <v>218</v>
      </c>
      <c r="K178" s="69">
        <v>318</v>
      </c>
      <c r="L178" s="69">
        <v>318</v>
      </c>
      <c r="M178" s="69">
        <v>0</v>
      </c>
      <c r="N178" s="69">
        <v>0</v>
      </c>
      <c r="O178" s="69">
        <v>0</v>
      </c>
      <c r="P178" s="69">
        <v>100</v>
      </c>
      <c r="Q178" s="80">
        <v>0</v>
      </c>
      <c r="R178" s="80">
        <v>5245136</v>
      </c>
      <c r="S178" s="80">
        <v>63284</v>
      </c>
      <c r="T178" s="80">
        <v>5181852</v>
      </c>
      <c r="U178" s="80">
        <v>5346913</v>
      </c>
      <c r="V178" s="80">
        <v>5060388</v>
      </c>
      <c r="W178" s="80">
        <v>0</v>
      </c>
      <c r="X178" s="80">
        <v>0</v>
      </c>
      <c r="Y178" s="80">
        <v>0</v>
      </c>
      <c r="Z178" s="80">
        <v>5060388</v>
      </c>
      <c r="AA178" s="80">
        <v>5419442</v>
      </c>
      <c r="AB178" s="80">
        <v>359054</v>
      </c>
      <c r="AC178" s="69">
        <v>101776</v>
      </c>
      <c r="AD178" s="69">
        <v>49</v>
      </c>
      <c r="AE178" s="69">
        <v>0</v>
      </c>
      <c r="AF178" s="80">
        <v>0</v>
      </c>
      <c r="AG178" s="80">
        <v>49966</v>
      </c>
      <c r="AH178" s="69">
        <v>0</v>
      </c>
      <c r="AI178" s="69">
        <v>43</v>
      </c>
      <c r="AJ178" s="80">
        <v>0</v>
      </c>
      <c r="AK178" s="80">
        <v>-13886</v>
      </c>
      <c r="AL178" s="69">
        <v>12524</v>
      </c>
      <c r="AM178" s="69">
        <v>0</v>
      </c>
      <c r="AN178" s="80">
        <v>0</v>
      </c>
      <c r="AO178" s="80">
        <v>0</v>
      </c>
      <c r="AP178" s="69">
        <v>0</v>
      </c>
      <c r="AQ178" s="69">
        <v>0</v>
      </c>
      <c r="AR178" s="80">
        <v>0</v>
      </c>
      <c r="AS178" s="80">
        <v>0</v>
      </c>
      <c r="AT178" s="69">
        <v>0</v>
      </c>
      <c r="AU178" s="69">
        <v>0</v>
      </c>
      <c r="AV178" s="80">
        <v>0</v>
      </c>
      <c r="AW178" s="80">
        <v>0</v>
      </c>
      <c r="AX178" s="69">
        <v>0</v>
      </c>
      <c r="AY178" s="69">
        <v>0</v>
      </c>
      <c r="AZ178" s="80">
        <v>0</v>
      </c>
      <c r="BA178" s="80">
        <v>3945</v>
      </c>
      <c r="BB178" s="69">
        <v>0</v>
      </c>
      <c r="BC178" s="69">
        <v>0</v>
      </c>
      <c r="BD178" s="80">
        <v>0</v>
      </c>
      <c r="BE178" s="80">
        <v>0</v>
      </c>
      <c r="BF178" s="69">
        <v>0</v>
      </c>
      <c r="BG178" s="69">
        <v>0</v>
      </c>
      <c r="BH178" s="80">
        <v>0</v>
      </c>
      <c r="BI178" s="80">
        <v>0</v>
      </c>
      <c r="BJ178" s="69">
        <v>0</v>
      </c>
      <c r="BK178" s="69">
        <v>0</v>
      </c>
      <c r="BL178" s="80">
        <v>0</v>
      </c>
      <c r="BM178" s="80">
        <v>0</v>
      </c>
      <c r="BN178" s="69">
        <v>0</v>
      </c>
      <c r="BO178" s="69">
        <v>0</v>
      </c>
      <c r="BP178" s="80">
        <v>0</v>
      </c>
      <c r="BQ178" s="80">
        <v>0</v>
      </c>
      <c r="BR178" s="69">
        <v>0</v>
      </c>
      <c r="BS178" s="69">
        <v>0</v>
      </c>
      <c r="BT178" s="80">
        <v>0</v>
      </c>
      <c r="BU178" s="80">
        <v>0</v>
      </c>
      <c r="BV178" s="69">
        <v>0</v>
      </c>
      <c r="BW178" s="69">
        <v>0</v>
      </c>
      <c r="BX178" s="80">
        <v>0</v>
      </c>
      <c r="BY178" s="80">
        <v>0</v>
      </c>
      <c r="BZ178" s="69">
        <v>0</v>
      </c>
      <c r="CA178" s="69">
        <v>43</v>
      </c>
      <c r="CB178" s="80">
        <v>0</v>
      </c>
      <c r="CC178" s="80">
        <v>40024</v>
      </c>
      <c r="CD178" s="69">
        <v>12524</v>
      </c>
      <c r="CE178" s="69" t="s">
        <v>720</v>
      </c>
      <c r="CF178" s="69" t="s">
        <v>721</v>
      </c>
      <c r="CG178" s="69" t="s">
        <v>570</v>
      </c>
      <c r="CH178" s="69" t="s">
        <v>570</v>
      </c>
      <c r="CI178" s="69" t="s">
        <v>570</v>
      </c>
      <c r="CJ178" s="68" t="s">
        <v>570</v>
      </c>
      <c r="CK178" s="68">
        <v>45280</v>
      </c>
      <c r="CL178" s="185" t="s">
        <v>828</v>
      </c>
      <c r="CM178" s="67" t="s">
        <v>824</v>
      </c>
      <c r="CN178" s="67" t="s">
        <v>168</v>
      </c>
      <c r="CO178" s="68">
        <v>44888</v>
      </c>
      <c r="CP178" s="185" t="s">
        <v>828</v>
      </c>
      <c r="CQ178" s="67" t="s">
        <v>827</v>
      </c>
      <c r="CR178" s="67" t="s">
        <v>881</v>
      </c>
      <c r="CS178" s="69">
        <v>5969736.8799999999</v>
      </c>
      <c r="CT178" s="69" t="s">
        <v>780</v>
      </c>
      <c r="CU178" s="69" t="s">
        <v>781</v>
      </c>
      <c r="CV178" s="69">
        <v>0</v>
      </c>
      <c r="CW178" s="69">
        <v>8</v>
      </c>
      <c r="CX178" s="69">
        <v>0</v>
      </c>
      <c r="CY178" s="69">
        <v>0</v>
      </c>
      <c r="CZ178" s="69">
        <v>0</v>
      </c>
      <c r="DA178" s="69">
        <v>0</v>
      </c>
      <c r="DG178" t="str">
        <f t="shared" si="7"/>
        <v>CO</v>
      </c>
    </row>
    <row r="179" spans="1:111">
      <c r="A179" t="str">
        <f t="shared" si="6"/>
        <v>06CO</v>
      </c>
      <c r="B179" s="67" t="s">
        <v>5</v>
      </c>
      <c r="C179" s="67" t="s">
        <v>387</v>
      </c>
      <c r="D179" s="67" t="s">
        <v>388</v>
      </c>
      <c r="E179" s="68">
        <v>44069</v>
      </c>
      <c r="F179" s="185" t="s">
        <v>825</v>
      </c>
      <c r="G179" s="67" t="s">
        <v>822</v>
      </c>
      <c r="H179" s="69">
        <v>4</v>
      </c>
      <c r="I179" s="69">
        <v>2</v>
      </c>
      <c r="J179" s="69">
        <v>350</v>
      </c>
      <c r="K179" s="69">
        <v>382</v>
      </c>
      <c r="L179" s="69">
        <v>376</v>
      </c>
      <c r="M179" s="69">
        <v>6</v>
      </c>
      <c r="N179" s="69">
        <v>0</v>
      </c>
      <c r="O179" s="69">
        <v>0</v>
      </c>
      <c r="P179" s="69">
        <v>32</v>
      </c>
      <c r="Q179" s="80">
        <v>0</v>
      </c>
      <c r="R179" s="80">
        <v>4604161</v>
      </c>
      <c r="S179" s="80">
        <v>51560</v>
      </c>
      <c r="T179" s="80">
        <v>4552601</v>
      </c>
      <c r="U179" s="80">
        <v>4652806</v>
      </c>
      <c r="V179" s="80">
        <v>4445340</v>
      </c>
      <c r="W179" s="80">
        <v>-1</v>
      </c>
      <c r="X179" s="80">
        <v>400000</v>
      </c>
      <c r="Y179" s="80">
        <v>399999</v>
      </c>
      <c r="Z179" s="80">
        <v>4845339</v>
      </c>
      <c r="AA179" s="80">
        <v>4484965</v>
      </c>
      <c r="AB179" s="80">
        <v>-360374</v>
      </c>
      <c r="AC179" s="69">
        <v>48646</v>
      </c>
      <c r="AD179" s="69">
        <v>14</v>
      </c>
      <c r="AE179" s="69">
        <v>0</v>
      </c>
      <c r="AF179" s="80">
        <v>0</v>
      </c>
      <c r="AG179" s="80">
        <v>8472</v>
      </c>
      <c r="AH179" s="69">
        <v>0</v>
      </c>
      <c r="AI179" s="69">
        <v>0</v>
      </c>
      <c r="AJ179" s="80">
        <v>0</v>
      </c>
      <c r="AK179" s="80">
        <v>7579</v>
      </c>
      <c r="AL179" s="69">
        <v>0</v>
      </c>
      <c r="AM179" s="69">
        <v>0</v>
      </c>
      <c r="AN179" s="80">
        <v>0</v>
      </c>
      <c r="AO179" s="80">
        <v>0</v>
      </c>
      <c r="AP179" s="69">
        <v>0</v>
      </c>
      <c r="AQ179" s="69">
        <v>0</v>
      </c>
      <c r="AR179" s="80">
        <v>0</v>
      </c>
      <c r="AS179" s="80">
        <v>0</v>
      </c>
      <c r="AT179" s="69">
        <v>0</v>
      </c>
      <c r="AU179" s="69">
        <v>0</v>
      </c>
      <c r="AV179" s="80">
        <v>0</v>
      </c>
      <c r="AW179" s="80">
        <v>0</v>
      </c>
      <c r="AX179" s="69">
        <v>0</v>
      </c>
      <c r="AY179" s="69">
        <v>0</v>
      </c>
      <c r="AZ179" s="80">
        <v>0</v>
      </c>
      <c r="BA179" s="80">
        <v>9425</v>
      </c>
      <c r="BB179" s="69">
        <v>0</v>
      </c>
      <c r="BC179" s="69">
        <v>0</v>
      </c>
      <c r="BD179" s="80">
        <v>0</v>
      </c>
      <c r="BE179" s="80">
        <v>0</v>
      </c>
      <c r="BF179" s="69">
        <v>0</v>
      </c>
      <c r="BG179" s="69">
        <v>0</v>
      </c>
      <c r="BH179" s="80">
        <v>0</v>
      </c>
      <c r="BI179" s="80">
        <v>0</v>
      </c>
      <c r="BJ179" s="69">
        <v>0</v>
      </c>
      <c r="BK179" s="69">
        <v>0</v>
      </c>
      <c r="BL179" s="80">
        <v>0</v>
      </c>
      <c r="BM179" s="80">
        <v>0</v>
      </c>
      <c r="BN179" s="69">
        <v>0</v>
      </c>
      <c r="BO179" s="69">
        <v>0</v>
      </c>
      <c r="BP179" s="80">
        <v>0</v>
      </c>
      <c r="BQ179" s="80">
        <v>0</v>
      </c>
      <c r="BR179" s="69">
        <v>0</v>
      </c>
      <c r="BS179" s="69">
        <v>0</v>
      </c>
      <c r="BT179" s="80">
        <v>0</v>
      </c>
      <c r="BU179" s="80">
        <v>0</v>
      </c>
      <c r="BV179" s="69">
        <v>0</v>
      </c>
      <c r="BW179" s="69">
        <v>0</v>
      </c>
      <c r="BX179" s="80">
        <v>0</v>
      </c>
      <c r="BY179" s="80">
        <v>0</v>
      </c>
      <c r="BZ179" s="69">
        <v>0</v>
      </c>
      <c r="CA179" s="69">
        <v>0</v>
      </c>
      <c r="CB179" s="80">
        <v>0</v>
      </c>
      <c r="CC179" s="80">
        <v>25475</v>
      </c>
      <c r="CD179" s="69">
        <v>0</v>
      </c>
      <c r="CE179" s="69" t="s">
        <v>709</v>
      </c>
      <c r="CF179" s="69" t="s">
        <v>710</v>
      </c>
      <c r="CG179" s="69" t="s">
        <v>570</v>
      </c>
      <c r="CH179" s="69" t="s">
        <v>570</v>
      </c>
      <c r="CI179" s="69" t="s">
        <v>570</v>
      </c>
      <c r="CJ179" s="68" t="s">
        <v>570</v>
      </c>
      <c r="CK179" s="68">
        <v>45226</v>
      </c>
      <c r="CL179" s="185" t="s">
        <v>828</v>
      </c>
      <c r="CM179" s="67" t="s">
        <v>824</v>
      </c>
      <c r="CN179" s="67" t="s">
        <v>168</v>
      </c>
      <c r="CO179" s="68">
        <v>44603</v>
      </c>
      <c r="CP179" s="185" t="s">
        <v>823</v>
      </c>
      <c r="CQ179" s="67" t="s">
        <v>829</v>
      </c>
      <c r="CR179" s="67" t="s">
        <v>881</v>
      </c>
      <c r="CS179" s="69">
        <v>4947288.63</v>
      </c>
      <c r="CT179" s="69" t="s">
        <v>782</v>
      </c>
      <c r="CU179" s="69" t="s">
        <v>783</v>
      </c>
      <c r="CV179" s="69">
        <v>0</v>
      </c>
      <c r="CW179" s="69">
        <v>18</v>
      </c>
      <c r="CX179" s="69">
        <v>0</v>
      </c>
      <c r="CY179" s="69">
        <v>0</v>
      </c>
      <c r="CZ179" s="69">
        <v>0</v>
      </c>
      <c r="DA179" s="69">
        <v>0</v>
      </c>
      <c r="DG179" t="str">
        <f t="shared" si="7"/>
        <v>CO</v>
      </c>
    </row>
    <row r="180" spans="1:111">
      <c r="A180" t="str">
        <f t="shared" si="6"/>
        <v>06CO</v>
      </c>
      <c r="B180" s="67" t="s">
        <v>5</v>
      </c>
      <c r="C180" s="67" t="s">
        <v>389</v>
      </c>
      <c r="D180" s="67" t="s">
        <v>390</v>
      </c>
      <c r="E180" s="68">
        <v>44405</v>
      </c>
      <c r="F180" s="185" t="s">
        <v>825</v>
      </c>
      <c r="G180" s="67" t="s">
        <v>829</v>
      </c>
      <c r="H180" s="69">
        <v>2</v>
      </c>
      <c r="I180" s="69">
        <v>5</v>
      </c>
      <c r="J180" s="69">
        <v>900</v>
      </c>
      <c r="K180" s="69">
        <v>931</v>
      </c>
      <c r="L180" s="69">
        <v>597</v>
      </c>
      <c r="M180" s="69">
        <v>334</v>
      </c>
      <c r="N180" s="69">
        <v>0</v>
      </c>
      <c r="O180" s="69">
        <v>0</v>
      </c>
      <c r="P180" s="69">
        <v>31</v>
      </c>
      <c r="Q180" s="80">
        <v>0</v>
      </c>
      <c r="R180" s="80">
        <v>42480180</v>
      </c>
      <c r="S180" s="80">
        <v>150000</v>
      </c>
      <c r="T180" s="80">
        <v>42330180</v>
      </c>
      <c r="U180" s="80">
        <v>43009539</v>
      </c>
      <c r="V180" s="80">
        <v>42865939</v>
      </c>
      <c r="W180" s="80">
        <v>0</v>
      </c>
      <c r="X180" s="80">
        <v>4169010</v>
      </c>
      <c r="Y180" s="80">
        <v>4169010</v>
      </c>
      <c r="Z180" s="80">
        <v>47034949</v>
      </c>
      <c r="AA180" s="80">
        <v>44092372</v>
      </c>
      <c r="AB180" s="80">
        <v>-2863217</v>
      </c>
      <c r="AC180" s="69">
        <v>529359</v>
      </c>
      <c r="AD180" s="69">
        <v>9</v>
      </c>
      <c r="AE180" s="69">
        <v>0</v>
      </c>
      <c r="AF180" s="80">
        <v>0</v>
      </c>
      <c r="AG180" s="80">
        <v>52237</v>
      </c>
      <c r="AH180" s="69">
        <v>0</v>
      </c>
      <c r="AI180" s="69">
        <v>0</v>
      </c>
      <c r="AJ180" s="80">
        <v>0</v>
      </c>
      <c r="AK180" s="80">
        <v>78440</v>
      </c>
      <c r="AL180" s="69">
        <v>0</v>
      </c>
      <c r="AM180" s="69">
        <v>0</v>
      </c>
      <c r="AN180" s="80">
        <v>0</v>
      </c>
      <c r="AO180" s="80">
        <v>0</v>
      </c>
      <c r="AP180" s="69">
        <v>0</v>
      </c>
      <c r="AQ180" s="69">
        <v>0</v>
      </c>
      <c r="AR180" s="80">
        <v>0</v>
      </c>
      <c r="AS180" s="80">
        <v>0</v>
      </c>
      <c r="AT180" s="69">
        <v>0</v>
      </c>
      <c r="AU180" s="69">
        <v>0</v>
      </c>
      <c r="AV180" s="80">
        <v>0</v>
      </c>
      <c r="AW180" s="80">
        <v>0</v>
      </c>
      <c r="AX180" s="69">
        <v>0</v>
      </c>
      <c r="AY180" s="69">
        <v>0</v>
      </c>
      <c r="AZ180" s="80">
        <v>0</v>
      </c>
      <c r="BA180" s="80">
        <v>34065</v>
      </c>
      <c r="BB180" s="69">
        <v>0</v>
      </c>
      <c r="BC180" s="69">
        <v>0</v>
      </c>
      <c r="BD180" s="80">
        <v>0</v>
      </c>
      <c r="BE180" s="80">
        <v>50894</v>
      </c>
      <c r="BF180" s="69">
        <v>0</v>
      </c>
      <c r="BG180" s="69">
        <v>0</v>
      </c>
      <c r="BH180" s="80">
        <v>0</v>
      </c>
      <c r="BI180" s="80">
        <v>0</v>
      </c>
      <c r="BJ180" s="69">
        <v>0</v>
      </c>
      <c r="BK180" s="69">
        <v>0</v>
      </c>
      <c r="BL180" s="80">
        <v>0</v>
      </c>
      <c r="BM180" s="80">
        <v>79359</v>
      </c>
      <c r="BN180" s="69">
        <v>0</v>
      </c>
      <c r="BO180" s="69">
        <v>0</v>
      </c>
      <c r="BP180" s="80">
        <v>0</v>
      </c>
      <c r="BQ180" s="80">
        <v>0</v>
      </c>
      <c r="BR180" s="69">
        <v>0</v>
      </c>
      <c r="BS180" s="69">
        <v>0</v>
      </c>
      <c r="BT180" s="80">
        <v>0</v>
      </c>
      <c r="BU180" s="80">
        <v>0</v>
      </c>
      <c r="BV180" s="69">
        <v>0</v>
      </c>
      <c r="BW180" s="69">
        <v>0</v>
      </c>
      <c r="BX180" s="80">
        <v>0</v>
      </c>
      <c r="BY180" s="80">
        <v>0</v>
      </c>
      <c r="BZ180" s="69">
        <v>0</v>
      </c>
      <c r="CA180" s="69">
        <v>0</v>
      </c>
      <c r="CB180" s="80">
        <v>0</v>
      </c>
      <c r="CC180" s="80">
        <v>294995</v>
      </c>
      <c r="CD180" s="69">
        <v>0</v>
      </c>
      <c r="CE180" s="69" t="s">
        <v>784</v>
      </c>
      <c r="CF180" s="69" t="s">
        <v>785</v>
      </c>
      <c r="CG180" s="69" t="s">
        <v>570</v>
      </c>
      <c r="CH180" s="69" t="s">
        <v>570</v>
      </c>
      <c r="CI180" s="69" t="s">
        <v>570</v>
      </c>
      <c r="CJ180" s="68" t="s">
        <v>570</v>
      </c>
      <c r="CK180" s="68">
        <v>45329</v>
      </c>
      <c r="CL180" s="185" t="s">
        <v>823</v>
      </c>
      <c r="CM180" s="67" t="s">
        <v>824</v>
      </c>
      <c r="CN180" s="67" t="s">
        <v>168</v>
      </c>
      <c r="CO180" s="68">
        <v>45216</v>
      </c>
      <c r="CP180" s="185" t="s">
        <v>828</v>
      </c>
      <c r="CQ180" s="67" t="s">
        <v>824</v>
      </c>
      <c r="CR180" s="67" t="s">
        <v>882</v>
      </c>
      <c r="CS180" s="69">
        <v>49760527.32</v>
      </c>
      <c r="CT180" s="69" t="s">
        <v>706</v>
      </c>
      <c r="CU180" s="69" t="s">
        <v>707</v>
      </c>
      <c r="CV180" s="69">
        <v>0</v>
      </c>
      <c r="CW180" s="69">
        <v>22</v>
      </c>
      <c r="CX180" s="69">
        <v>0</v>
      </c>
      <c r="CY180" s="69">
        <v>0</v>
      </c>
      <c r="CZ180" s="69">
        <v>0</v>
      </c>
      <c r="DA180" s="69">
        <v>0</v>
      </c>
      <c r="DG180" t="str">
        <f t="shared" si="7"/>
        <v>CO</v>
      </c>
    </row>
    <row r="181" spans="1:111">
      <c r="A181" t="str">
        <f t="shared" si="6"/>
        <v>06CO</v>
      </c>
      <c r="B181" s="67" t="s">
        <v>5</v>
      </c>
      <c r="C181" s="67" t="s">
        <v>391</v>
      </c>
      <c r="D181" s="67" t="s">
        <v>392</v>
      </c>
      <c r="E181" s="68">
        <v>44650</v>
      </c>
      <c r="F181" s="185" t="s">
        <v>823</v>
      </c>
      <c r="G181" s="67" t="s">
        <v>829</v>
      </c>
      <c r="H181" s="69">
        <v>3</v>
      </c>
      <c r="I181" s="69">
        <v>2</v>
      </c>
      <c r="J181" s="69">
        <v>240</v>
      </c>
      <c r="K181" s="69">
        <v>265</v>
      </c>
      <c r="L181" s="69">
        <v>220</v>
      </c>
      <c r="M181" s="69">
        <v>45</v>
      </c>
      <c r="N181" s="69">
        <v>0</v>
      </c>
      <c r="O181" s="69">
        <v>0</v>
      </c>
      <c r="P181" s="69">
        <v>25</v>
      </c>
      <c r="Q181" s="80">
        <v>0</v>
      </c>
      <c r="R181" s="80">
        <v>2569128</v>
      </c>
      <c r="S181" s="80">
        <v>50000</v>
      </c>
      <c r="T181" s="80">
        <v>2519128</v>
      </c>
      <c r="U181" s="80">
        <v>2717271</v>
      </c>
      <c r="V181" s="80">
        <v>2543862</v>
      </c>
      <c r="W181" s="80">
        <v>0</v>
      </c>
      <c r="X181" s="80">
        <v>120000</v>
      </c>
      <c r="Y181" s="80">
        <v>120000</v>
      </c>
      <c r="Z181" s="80">
        <v>2663862</v>
      </c>
      <c r="AA181" s="80">
        <v>2540376</v>
      </c>
      <c r="AB181" s="80">
        <v>-123486</v>
      </c>
      <c r="AC181" s="69">
        <v>148143</v>
      </c>
      <c r="AD181" s="69">
        <v>5</v>
      </c>
      <c r="AE181" s="69">
        <v>0</v>
      </c>
      <c r="AF181" s="80">
        <v>0</v>
      </c>
      <c r="AG181" s="80">
        <v>25836</v>
      </c>
      <c r="AH181" s="69">
        <v>0</v>
      </c>
      <c r="AI181" s="69">
        <v>0</v>
      </c>
      <c r="AJ181" s="80">
        <v>0</v>
      </c>
      <c r="AK181" s="80">
        <v>105162</v>
      </c>
      <c r="AL181" s="69">
        <v>0</v>
      </c>
      <c r="AM181" s="69">
        <v>0</v>
      </c>
      <c r="AN181" s="80">
        <v>0</v>
      </c>
      <c r="AO181" s="80">
        <v>0</v>
      </c>
      <c r="AP181" s="69">
        <v>0</v>
      </c>
      <c r="AQ181" s="69">
        <v>0</v>
      </c>
      <c r="AR181" s="80">
        <v>0</v>
      </c>
      <c r="AS181" s="80">
        <v>0</v>
      </c>
      <c r="AT181" s="69">
        <v>0</v>
      </c>
      <c r="AU181" s="69">
        <v>0</v>
      </c>
      <c r="AV181" s="80">
        <v>0</v>
      </c>
      <c r="AW181" s="80">
        <v>0</v>
      </c>
      <c r="AX181" s="69">
        <v>0</v>
      </c>
      <c r="AY181" s="69">
        <v>0</v>
      </c>
      <c r="AZ181" s="80">
        <v>0</v>
      </c>
      <c r="BA181" s="80">
        <v>0</v>
      </c>
      <c r="BB181" s="69">
        <v>0</v>
      </c>
      <c r="BC181" s="69">
        <v>0</v>
      </c>
      <c r="BD181" s="80">
        <v>0</v>
      </c>
      <c r="BE181" s="80">
        <v>0</v>
      </c>
      <c r="BF181" s="69">
        <v>0</v>
      </c>
      <c r="BG181" s="69">
        <v>0</v>
      </c>
      <c r="BH181" s="80">
        <v>0</v>
      </c>
      <c r="BI181" s="80">
        <v>0</v>
      </c>
      <c r="BJ181" s="69">
        <v>0</v>
      </c>
      <c r="BK181" s="69">
        <v>0</v>
      </c>
      <c r="BL181" s="80">
        <v>0</v>
      </c>
      <c r="BM181" s="80">
        <v>0</v>
      </c>
      <c r="BN181" s="69">
        <v>0</v>
      </c>
      <c r="BO181" s="69">
        <v>0</v>
      </c>
      <c r="BP181" s="80">
        <v>0</v>
      </c>
      <c r="BQ181" s="80">
        <v>0</v>
      </c>
      <c r="BR181" s="69">
        <v>0</v>
      </c>
      <c r="BS181" s="69">
        <v>0</v>
      </c>
      <c r="BT181" s="80">
        <v>0</v>
      </c>
      <c r="BU181" s="80">
        <v>0</v>
      </c>
      <c r="BV181" s="69">
        <v>0</v>
      </c>
      <c r="BW181" s="69">
        <v>0</v>
      </c>
      <c r="BX181" s="80">
        <v>0</v>
      </c>
      <c r="BY181" s="80">
        <v>0</v>
      </c>
      <c r="BZ181" s="69">
        <v>0</v>
      </c>
      <c r="CA181" s="69">
        <v>0</v>
      </c>
      <c r="CB181" s="80">
        <v>0</v>
      </c>
      <c r="CC181" s="80">
        <v>130998</v>
      </c>
      <c r="CD181" s="69">
        <v>0</v>
      </c>
      <c r="CE181" s="69" t="s">
        <v>737</v>
      </c>
      <c r="CF181" s="69" t="s">
        <v>738</v>
      </c>
      <c r="CG181" s="69" t="s">
        <v>570</v>
      </c>
      <c r="CH181" s="69" t="s">
        <v>570</v>
      </c>
      <c r="CI181" s="69" t="s">
        <v>570</v>
      </c>
      <c r="CJ181" s="68" t="s">
        <v>570</v>
      </c>
      <c r="CK181" s="68">
        <v>45278</v>
      </c>
      <c r="CL181" s="185" t="s">
        <v>828</v>
      </c>
      <c r="CM181" s="67" t="s">
        <v>824</v>
      </c>
      <c r="CN181" s="67" t="s">
        <v>168</v>
      </c>
      <c r="CO181" s="68">
        <v>45091</v>
      </c>
      <c r="CP181" s="185" t="s">
        <v>821</v>
      </c>
      <c r="CQ181" s="67" t="s">
        <v>827</v>
      </c>
      <c r="CR181" s="67" t="s">
        <v>881</v>
      </c>
      <c r="CS181" s="69">
        <v>2452591.81</v>
      </c>
      <c r="CT181" s="69" t="s">
        <v>706</v>
      </c>
      <c r="CU181" s="69" t="s">
        <v>707</v>
      </c>
      <c r="CV181" s="69">
        <v>0</v>
      </c>
      <c r="CW181" s="69">
        <v>20</v>
      </c>
      <c r="CX181" s="69">
        <v>0</v>
      </c>
      <c r="CY181" s="69">
        <v>0</v>
      </c>
      <c r="CZ181" s="69">
        <v>0</v>
      </c>
      <c r="DA181" s="69">
        <v>0</v>
      </c>
      <c r="DG181" t="str">
        <f t="shared" si="7"/>
        <v>CO</v>
      </c>
    </row>
    <row r="182" spans="1:111">
      <c r="A182" t="str">
        <f t="shared" si="6"/>
        <v>06CO</v>
      </c>
      <c r="B182" s="67" t="s">
        <v>5</v>
      </c>
      <c r="C182" s="67" t="s">
        <v>393</v>
      </c>
      <c r="D182" s="67" t="s">
        <v>394</v>
      </c>
      <c r="E182" s="68">
        <v>44650</v>
      </c>
      <c r="F182" s="185" t="s">
        <v>823</v>
      </c>
      <c r="G182" s="67" t="s">
        <v>829</v>
      </c>
      <c r="H182" s="69">
        <v>3</v>
      </c>
      <c r="I182" s="69">
        <v>2</v>
      </c>
      <c r="J182" s="69">
        <v>240</v>
      </c>
      <c r="K182" s="69">
        <v>257</v>
      </c>
      <c r="L182" s="69">
        <v>221</v>
      </c>
      <c r="M182" s="69">
        <v>36</v>
      </c>
      <c r="N182" s="69">
        <v>0</v>
      </c>
      <c r="O182" s="69">
        <v>0</v>
      </c>
      <c r="P182" s="69">
        <v>17</v>
      </c>
      <c r="Q182" s="80">
        <v>0</v>
      </c>
      <c r="R182" s="80">
        <v>2455465</v>
      </c>
      <c r="S182" s="80">
        <v>50000</v>
      </c>
      <c r="T182" s="80">
        <v>2405465</v>
      </c>
      <c r="U182" s="80">
        <v>2510141</v>
      </c>
      <c r="V182" s="80">
        <v>2443596</v>
      </c>
      <c r="W182" s="80">
        <v>0</v>
      </c>
      <c r="X182" s="80">
        <v>72000</v>
      </c>
      <c r="Y182" s="80">
        <v>72000</v>
      </c>
      <c r="Z182" s="80">
        <v>2515596</v>
      </c>
      <c r="AA182" s="80">
        <v>2440177</v>
      </c>
      <c r="AB182" s="80">
        <v>-75419</v>
      </c>
      <c r="AC182" s="69">
        <v>54676</v>
      </c>
      <c r="AD182" s="69">
        <v>4</v>
      </c>
      <c r="AE182" s="69">
        <v>0</v>
      </c>
      <c r="AF182" s="80">
        <v>0</v>
      </c>
      <c r="AG182" s="80">
        <v>16029</v>
      </c>
      <c r="AH182" s="69">
        <v>0</v>
      </c>
      <c r="AI182" s="69">
        <v>0</v>
      </c>
      <c r="AJ182" s="80">
        <v>0</v>
      </c>
      <c r="AK182" s="80">
        <v>0</v>
      </c>
      <c r="AL182" s="69">
        <v>0</v>
      </c>
      <c r="AM182" s="69">
        <v>0</v>
      </c>
      <c r="AN182" s="80">
        <v>0</v>
      </c>
      <c r="AO182" s="80">
        <v>0</v>
      </c>
      <c r="AP182" s="69">
        <v>0</v>
      </c>
      <c r="AQ182" s="69">
        <v>0</v>
      </c>
      <c r="AR182" s="80">
        <v>0</v>
      </c>
      <c r="AS182" s="80">
        <v>0</v>
      </c>
      <c r="AT182" s="69">
        <v>0</v>
      </c>
      <c r="AU182" s="69">
        <v>0</v>
      </c>
      <c r="AV182" s="80">
        <v>0</v>
      </c>
      <c r="AW182" s="80">
        <v>0</v>
      </c>
      <c r="AX182" s="69">
        <v>0</v>
      </c>
      <c r="AY182" s="69">
        <v>0</v>
      </c>
      <c r="AZ182" s="80">
        <v>0</v>
      </c>
      <c r="BA182" s="80">
        <v>52554</v>
      </c>
      <c r="BB182" s="69">
        <v>0</v>
      </c>
      <c r="BC182" s="69">
        <v>0</v>
      </c>
      <c r="BD182" s="80">
        <v>0</v>
      </c>
      <c r="BE182" s="80">
        <v>0</v>
      </c>
      <c r="BF182" s="69">
        <v>0</v>
      </c>
      <c r="BG182" s="69">
        <v>0</v>
      </c>
      <c r="BH182" s="80">
        <v>0</v>
      </c>
      <c r="BI182" s="80">
        <v>0</v>
      </c>
      <c r="BJ182" s="69">
        <v>0</v>
      </c>
      <c r="BK182" s="69">
        <v>0</v>
      </c>
      <c r="BL182" s="80">
        <v>0</v>
      </c>
      <c r="BM182" s="80">
        <v>0</v>
      </c>
      <c r="BN182" s="69">
        <v>0</v>
      </c>
      <c r="BO182" s="69">
        <v>0</v>
      </c>
      <c r="BP182" s="80">
        <v>0</v>
      </c>
      <c r="BQ182" s="80">
        <v>0</v>
      </c>
      <c r="BR182" s="69">
        <v>0</v>
      </c>
      <c r="BS182" s="69">
        <v>0</v>
      </c>
      <c r="BT182" s="80">
        <v>0</v>
      </c>
      <c r="BU182" s="80">
        <v>0</v>
      </c>
      <c r="BV182" s="69">
        <v>0</v>
      </c>
      <c r="BW182" s="69">
        <v>0</v>
      </c>
      <c r="BX182" s="80">
        <v>0</v>
      </c>
      <c r="BY182" s="80">
        <v>0</v>
      </c>
      <c r="BZ182" s="69">
        <v>0</v>
      </c>
      <c r="CA182" s="69">
        <v>0</v>
      </c>
      <c r="CB182" s="80">
        <v>0</v>
      </c>
      <c r="CC182" s="80">
        <v>68583</v>
      </c>
      <c r="CD182" s="69">
        <v>0</v>
      </c>
      <c r="CE182" s="69" t="s">
        <v>739</v>
      </c>
      <c r="CF182" s="69" t="s">
        <v>740</v>
      </c>
      <c r="CG182" s="69" t="s">
        <v>570</v>
      </c>
      <c r="CH182" s="69" t="s">
        <v>570</v>
      </c>
      <c r="CI182" s="69" t="s">
        <v>570</v>
      </c>
      <c r="CJ182" s="68" t="s">
        <v>570</v>
      </c>
      <c r="CK182" s="68">
        <v>45275</v>
      </c>
      <c r="CL182" s="185" t="s">
        <v>828</v>
      </c>
      <c r="CM182" s="67" t="s">
        <v>824</v>
      </c>
      <c r="CN182" s="67" t="s">
        <v>168</v>
      </c>
      <c r="CO182" s="68">
        <v>45121</v>
      </c>
      <c r="CP182" s="185" t="s">
        <v>825</v>
      </c>
      <c r="CQ182" s="67" t="s">
        <v>824</v>
      </c>
      <c r="CR182" s="67" t="s">
        <v>881</v>
      </c>
      <c r="CS182" s="69">
        <v>2281095.15</v>
      </c>
      <c r="CT182" s="69" t="s">
        <v>786</v>
      </c>
      <c r="CU182" s="69" t="s">
        <v>787</v>
      </c>
      <c r="CV182" s="69">
        <v>0</v>
      </c>
      <c r="CW182" s="69">
        <v>13</v>
      </c>
      <c r="CX182" s="69">
        <v>0</v>
      </c>
      <c r="CY182" s="69">
        <v>0</v>
      </c>
      <c r="CZ182" s="69">
        <v>0</v>
      </c>
      <c r="DA182" s="69">
        <v>0</v>
      </c>
      <c r="DG182" t="str">
        <f t="shared" si="7"/>
        <v>CO</v>
      </c>
    </row>
    <row r="183" spans="1:111">
      <c r="A183" t="str">
        <f t="shared" si="6"/>
        <v>06CO</v>
      </c>
      <c r="B183" s="67" t="s">
        <v>5</v>
      </c>
      <c r="C183" s="67" t="s">
        <v>395</v>
      </c>
      <c r="D183" s="67" t="s">
        <v>396</v>
      </c>
      <c r="E183" s="68">
        <v>44496</v>
      </c>
      <c r="F183" s="185" t="s">
        <v>828</v>
      </c>
      <c r="G183" s="67" t="s">
        <v>829</v>
      </c>
      <c r="H183" s="69">
        <v>3</v>
      </c>
      <c r="I183" s="69">
        <v>3</v>
      </c>
      <c r="J183" s="69">
        <v>360</v>
      </c>
      <c r="K183" s="69">
        <v>474</v>
      </c>
      <c r="L183" s="69">
        <v>464</v>
      </c>
      <c r="M183" s="69">
        <v>10</v>
      </c>
      <c r="N183" s="69">
        <v>0</v>
      </c>
      <c r="O183" s="69">
        <v>0</v>
      </c>
      <c r="P183" s="69">
        <v>114</v>
      </c>
      <c r="Q183" s="80">
        <v>0</v>
      </c>
      <c r="R183" s="80">
        <v>4166383</v>
      </c>
      <c r="S183" s="80">
        <v>50000</v>
      </c>
      <c r="T183" s="80">
        <v>4116383</v>
      </c>
      <c r="U183" s="80">
        <v>4219775</v>
      </c>
      <c r="V183" s="80">
        <v>4110877</v>
      </c>
      <c r="W183" s="80">
        <v>0</v>
      </c>
      <c r="X183" s="80">
        <v>0</v>
      </c>
      <c r="Y183" s="80">
        <v>0</v>
      </c>
      <c r="Z183" s="80">
        <v>4110877</v>
      </c>
      <c r="AA183" s="80">
        <v>4270005</v>
      </c>
      <c r="AB183" s="80">
        <v>159128</v>
      </c>
      <c r="AC183" s="69">
        <v>53392</v>
      </c>
      <c r="AD183" s="69">
        <v>87</v>
      </c>
      <c r="AE183" s="69">
        <v>0</v>
      </c>
      <c r="AF183" s="80">
        <v>0</v>
      </c>
      <c r="AG183" s="80">
        <v>31602</v>
      </c>
      <c r="AH183" s="69">
        <v>0</v>
      </c>
      <c r="AI183" s="69">
        <v>0</v>
      </c>
      <c r="AJ183" s="80">
        <v>0</v>
      </c>
      <c r="AK183" s="80">
        <v>744</v>
      </c>
      <c r="AL183" s="69">
        <v>0</v>
      </c>
      <c r="AM183" s="69">
        <v>0</v>
      </c>
      <c r="AN183" s="80">
        <v>0</v>
      </c>
      <c r="AO183" s="80">
        <v>0</v>
      </c>
      <c r="AP183" s="69">
        <v>0</v>
      </c>
      <c r="AQ183" s="69">
        <v>0</v>
      </c>
      <c r="AR183" s="80">
        <v>0</v>
      </c>
      <c r="AS183" s="80">
        <v>0</v>
      </c>
      <c r="AT183" s="69">
        <v>0</v>
      </c>
      <c r="AU183" s="69">
        <v>0</v>
      </c>
      <c r="AV183" s="80">
        <v>0</v>
      </c>
      <c r="AW183" s="80">
        <v>0</v>
      </c>
      <c r="AX183" s="69">
        <v>0</v>
      </c>
      <c r="AY183" s="69">
        <v>0</v>
      </c>
      <c r="AZ183" s="80">
        <v>0</v>
      </c>
      <c r="BA183" s="80">
        <v>44803</v>
      </c>
      <c r="BB183" s="69">
        <v>0</v>
      </c>
      <c r="BC183" s="69">
        <v>0</v>
      </c>
      <c r="BD183" s="80">
        <v>0</v>
      </c>
      <c r="BE183" s="80">
        <v>0</v>
      </c>
      <c r="BF183" s="69">
        <v>0</v>
      </c>
      <c r="BG183" s="69">
        <v>0</v>
      </c>
      <c r="BH183" s="80">
        <v>0</v>
      </c>
      <c r="BI183" s="80">
        <v>0</v>
      </c>
      <c r="BJ183" s="69">
        <v>0</v>
      </c>
      <c r="BK183" s="69">
        <v>0</v>
      </c>
      <c r="BL183" s="80">
        <v>0</v>
      </c>
      <c r="BM183" s="80">
        <v>0</v>
      </c>
      <c r="BN183" s="69">
        <v>0</v>
      </c>
      <c r="BO183" s="69">
        <v>0</v>
      </c>
      <c r="BP183" s="80">
        <v>0</v>
      </c>
      <c r="BQ183" s="80">
        <v>0</v>
      </c>
      <c r="BR183" s="69">
        <v>0</v>
      </c>
      <c r="BS183" s="69">
        <v>0</v>
      </c>
      <c r="BT183" s="80">
        <v>0</v>
      </c>
      <c r="BU183" s="80">
        <v>0</v>
      </c>
      <c r="BV183" s="69">
        <v>0</v>
      </c>
      <c r="BW183" s="69">
        <v>0</v>
      </c>
      <c r="BX183" s="80">
        <v>0</v>
      </c>
      <c r="BY183" s="80">
        <v>0</v>
      </c>
      <c r="BZ183" s="69">
        <v>0</v>
      </c>
      <c r="CA183" s="69">
        <v>0</v>
      </c>
      <c r="CB183" s="80">
        <v>0</v>
      </c>
      <c r="CC183" s="80">
        <v>77149</v>
      </c>
      <c r="CD183" s="69">
        <v>0</v>
      </c>
      <c r="CE183" s="69" t="s">
        <v>737</v>
      </c>
      <c r="CF183" s="69" t="s">
        <v>738</v>
      </c>
      <c r="CG183" s="69" t="s">
        <v>570</v>
      </c>
      <c r="CH183" s="69" t="s">
        <v>570</v>
      </c>
      <c r="CI183" s="69" t="s">
        <v>570</v>
      </c>
      <c r="CJ183" s="68" t="s">
        <v>570</v>
      </c>
      <c r="CK183" s="68">
        <v>45275</v>
      </c>
      <c r="CL183" s="185" t="s">
        <v>828</v>
      </c>
      <c r="CM183" s="67" t="s">
        <v>824</v>
      </c>
      <c r="CN183" s="67" t="s">
        <v>168</v>
      </c>
      <c r="CO183" s="68">
        <v>45107</v>
      </c>
      <c r="CP183" s="185" t="s">
        <v>821</v>
      </c>
      <c r="CQ183" s="67" t="s">
        <v>827</v>
      </c>
      <c r="CR183" s="67" t="s">
        <v>882</v>
      </c>
      <c r="CS183" s="69">
        <v>4661947.2</v>
      </c>
      <c r="CT183" s="69" t="s">
        <v>786</v>
      </c>
      <c r="CU183" s="69" t="s">
        <v>787</v>
      </c>
      <c r="CV183" s="69">
        <v>0</v>
      </c>
      <c r="CW183" s="69">
        <v>27</v>
      </c>
      <c r="CX183" s="69">
        <v>0</v>
      </c>
      <c r="CY183" s="69">
        <v>0</v>
      </c>
      <c r="CZ183" s="69">
        <v>0</v>
      </c>
      <c r="DA183" s="69">
        <v>0</v>
      </c>
      <c r="DG183" t="str">
        <f t="shared" si="7"/>
        <v>CO</v>
      </c>
    </row>
    <row r="184" spans="1:111">
      <c r="A184" t="str">
        <f t="shared" si="6"/>
        <v>06CO</v>
      </c>
      <c r="B184" s="67" t="s">
        <v>5</v>
      </c>
      <c r="C184" s="67" t="s">
        <v>397</v>
      </c>
      <c r="D184" s="67" t="s">
        <v>398</v>
      </c>
      <c r="E184" s="68">
        <v>44538</v>
      </c>
      <c r="F184" s="185" t="s">
        <v>828</v>
      </c>
      <c r="G184" s="67" t="s">
        <v>829</v>
      </c>
      <c r="H184" s="69">
        <v>5</v>
      </c>
      <c r="I184" s="69">
        <v>2</v>
      </c>
      <c r="J184" s="69">
        <v>300</v>
      </c>
      <c r="K184" s="69">
        <v>332</v>
      </c>
      <c r="L184" s="69">
        <v>272</v>
      </c>
      <c r="M184" s="69">
        <v>60</v>
      </c>
      <c r="N184" s="69">
        <v>0</v>
      </c>
      <c r="O184" s="69">
        <v>0</v>
      </c>
      <c r="P184" s="69">
        <v>32</v>
      </c>
      <c r="Q184" s="80">
        <v>0</v>
      </c>
      <c r="R184" s="80">
        <v>2919079</v>
      </c>
      <c r="S184" s="80">
        <v>50000</v>
      </c>
      <c r="T184" s="80">
        <v>2869079</v>
      </c>
      <c r="U184" s="80">
        <v>2940250</v>
      </c>
      <c r="V184" s="80">
        <v>2881342</v>
      </c>
      <c r="W184" s="80">
        <v>0</v>
      </c>
      <c r="X184" s="80">
        <v>210000</v>
      </c>
      <c r="Y184" s="80">
        <v>210000</v>
      </c>
      <c r="Z184" s="80">
        <v>3091342</v>
      </c>
      <c r="AA184" s="80">
        <v>2942048</v>
      </c>
      <c r="AB184" s="80">
        <v>-146480</v>
      </c>
      <c r="AC184" s="69">
        <v>21171</v>
      </c>
      <c r="AD184" s="69">
        <v>17</v>
      </c>
      <c r="AE184" s="69">
        <v>0</v>
      </c>
      <c r="AF184" s="80">
        <v>0</v>
      </c>
      <c r="AG184" s="80">
        <v>16786</v>
      </c>
      <c r="AH184" s="69">
        <v>0</v>
      </c>
      <c r="AI184" s="69">
        <v>0</v>
      </c>
      <c r="AJ184" s="80">
        <v>0</v>
      </c>
      <c r="AK184" s="80">
        <v>0</v>
      </c>
      <c r="AL184" s="69">
        <v>0</v>
      </c>
      <c r="AM184" s="69">
        <v>0</v>
      </c>
      <c r="AN184" s="80">
        <v>0</v>
      </c>
      <c r="AO184" s="80">
        <v>0</v>
      </c>
      <c r="AP184" s="69">
        <v>0</v>
      </c>
      <c r="AQ184" s="69">
        <v>0</v>
      </c>
      <c r="AR184" s="80">
        <v>0</v>
      </c>
      <c r="AS184" s="80">
        <v>0</v>
      </c>
      <c r="AT184" s="69">
        <v>0</v>
      </c>
      <c r="AU184" s="69">
        <v>0</v>
      </c>
      <c r="AV184" s="80">
        <v>0</v>
      </c>
      <c r="AW184" s="80">
        <v>0</v>
      </c>
      <c r="AX184" s="69">
        <v>0</v>
      </c>
      <c r="AY184" s="69">
        <v>0</v>
      </c>
      <c r="AZ184" s="80">
        <v>0</v>
      </c>
      <c r="BA184" s="80">
        <v>0</v>
      </c>
      <c r="BB184" s="69">
        <v>0</v>
      </c>
      <c r="BC184" s="69">
        <v>0</v>
      </c>
      <c r="BD184" s="80">
        <v>0</v>
      </c>
      <c r="BE184" s="80">
        <v>0</v>
      </c>
      <c r="BF184" s="69">
        <v>0</v>
      </c>
      <c r="BG184" s="69">
        <v>0</v>
      </c>
      <c r="BH184" s="80">
        <v>0</v>
      </c>
      <c r="BI184" s="80">
        <v>0</v>
      </c>
      <c r="BJ184" s="69">
        <v>0</v>
      </c>
      <c r="BK184" s="69">
        <v>0</v>
      </c>
      <c r="BL184" s="80">
        <v>0</v>
      </c>
      <c r="BM184" s="80">
        <v>2814</v>
      </c>
      <c r="BN184" s="69">
        <v>0</v>
      </c>
      <c r="BO184" s="69">
        <v>0</v>
      </c>
      <c r="BP184" s="80">
        <v>0</v>
      </c>
      <c r="BQ184" s="80">
        <v>0</v>
      </c>
      <c r="BR184" s="69">
        <v>0</v>
      </c>
      <c r="BS184" s="69">
        <v>0</v>
      </c>
      <c r="BT184" s="80">
        <v>0</v>
      </c>
      <c r="BU184" s="80">
        <v>0</v>
      </c>
      <c r="BV184" s="69">
        <v>0</v>
      </c>
      <c r="BW184" s="69">
        <v>0</v>
      </c>
      <c r="BX184" s="80">
        <v>0</v>
      </c>
      <c r="BY184" s="80">
        <v>0</v>
      </c>
      <c r="BZ184" s="69">
        <v>0</v>
      </c>
      <c r="CA184" s="69">
        <v>0</v>
      </c>
      <c r="CB184" s="80">
        <v>0</v>
      </c>
      <c r="CC184" s="80">
        <v>19600</v>
      </c>
      <c r="CD184" s="69">
        <v>0</v>
      </c>
      <c r="CE184" s="69" t="s">
        <v>709</v>
      </c>
      <c r="CF184" s="69" t="s">
        <v>710</v>
      </c>
      <c r="CG184" s="69" t="s">
        <v>570</v>
      </c>
      <c r="CH184" s="69" t="s">
        <v>570</v>
      </c>
      <c r="CI184" s="69" t="s">
        <v>570</v>
      </c>
      <c r="CJ184" s="68" t="s">
        <v>570</v>
      </c>
      <c r="CK184" s="68">
        <v>45160</v>
      </c>
      <c r="CL184" s="185" t="s">
        <v>825</v>
      </c>
      <c r="CM184" s="67" t="s">
        <v>824</v>
      </c>
      <c r="CN184" s="67" t="s">
        <v>168</v>
      </c>
      <c r="CO184" s="68">
        <v>45038</v>
      </c>
      <c r="CP184" s="185" t="s">
        <v>821</v>
      </c>
      <c r="CQ184" s="67" t="s">
        <v>827</v>
      </c>
      <c r="CR184" s="67" t="s">
        <v>882</v>
      </c>
      <c r="CS184" s="69">
        <v>3061117.05</v>
      </c>
      <c r="CT184" s="69" t="s">
        <v>786</v>
      </c>
      <c r="CU184" s="69" t="s">
        <v>787</v>
      </c>
      <c r="CV184" s="69">
        <v>0</v>
      </c>
      <c r="CW184" s="69">
        <v>15</v>
      </c>
      <c r="CX184" s="69">
        <v>0</v>
      </c>
      <c r="CY184" s="69">
        <v>0</v>
      </c>
      <c r="CZ184" s="69">
        <v>0</v>
      </c>
      <c r="DA184" s="69">
        <v>0</v>
      </c>
      <c r="DG184" t="str">
        <f t="shared" si="7"/>
        <v>CO</v>
      </c>
    </row>
    <row r="185" spans="1:111">
      <c r="A185" t="str">
        <f t="shared" si="6"/>
        <v>06CO</v>
      </c>
      <c r="B185" s="67" t="s">
        <v>5</v>
      </c>
      <c r="C185" s="67" t="s">
        <v>535</v>
      </c>
      <c r="D185" s="67" t="s">
        <v>536</v>
      </c>
      <c r="E185" s="68">
        <v>44587</v>
      </c>
      <c r="F185" s="185" t="s">
        <v>823</v>
      </c>
      <c r="G185" s="67" t="s">
        <v>829</v>
      </c>
      <c r="H185" s="69">
        <v>3</v>
      </c>
      <c r="I185" s="69">
        <v>1</v>
      </c>
      <c r="J185" s="69">
        <v>300</v>
      </c>
      <c r="K185" s="69">
        <v>347</v>
      </c>
      <c r="L185" s="69">
        <v>274</v>
      </c>
      <c r="M185" s="69">
        <v>73</v>
      </c>
      <c r="N185" s="69">
        <v>0</v>
      </c>
      <c r="O185" s="69">
        <v>0</v>
      </c>
      <c r="P185" s="69">
        <v>47</v>
      </c>
      <c r="Q185" s="80">
        <v>0</v>
      </c>
      <c r="R185" s="80">
        <v>3487287</v>
      </c>
      <c r="S185" s="80">
        <v>50000</v>
      </c>
      <c r="T185" s="80">
        <v>3437287</v>
      </c>
      <c r="U185" s="80">
        <v>3497187</v>
      </c>
      <c r="V185" s="80">
        <v>3509376</v>
      </c>
      <c r="W185" s="80">
        <v>0</v>
      </c>
      <c r="X185" s="80">
        <v>180000</v>
      </c>
      <c r="Y185" s="80">
        <v>180000</v>
      </c>
      <c r="Z185" s="80">
        <v>3689376</v>
      </c>
      <c r="AA185" s="80">
        <v>3539751</v>
      </c>
      <c r="AB185" s="80">
        <v>-149625</v>
      </c>
      <c r="AC185" s="69">
        <v>9900</v>
      </c>
      <c r="AD185" s="69">
        <v>25</v>
      </c>
      <c r="AE185" s="69">
        <v>0</v>
      </c>
      <c r="AF185" s="80">
        <v>0</v>
      </c>
      <c r="AG185" s="80">
        <v>30134</v>
      </c>
      <c r="AH185" s="69">
        <v>0</v>
      </c>
      <c r="AI185" s="69">
        <v>0</v>
      </c>
      <c r="AJ185" s="80">
        <v>0</v>
      </c>
      <c r="AK185" s="80">
        <v>0</v>
      </c>
      <c r="AL185" s="69">
        <v>0</v>
      </c>
      <c r="AM185" s="69">
        <v>0</v>
      </c>
      <c r="AN185" s="80">
        <v>0</v>
      </c>
      <c r="AO185" s="80">
        <v>0</v>
      </c>
      <c r="AP185" s="69">
        <v>0</v>
      </c>
      <c r="AQ185" s="69">
        <v>0</v>
      </c>
      <c r="AR185" s="80">
        <v>0</v>
      </c>
      <c r="AS185" s="80">
        <v>0</v>
      </c>
      <c r="AT185" s="69">
        <v>0</v>
      </c>
      <c r="AU185" s="69">
        <v>0</v>
      </c>
      <c r="AV185" s="80">
        <v>0</v>
      </c>
      <c r="AW185" s="80">
        <v>0</v>
      </c>
      <c r="AX185" s="69">
        <v>0</v>
      </c>
      <c r="AY185" s="69">
        <v>0</v>
      </c>
      <c r="AZ185" s="80">
        <v>0</v>
      </c>
      <c r="BA185" s="80">
        <v>17834</v>
      </c>
      <c r="BB185" s="69">
        <v>0</v>
      </c>
      <c r="BC185" s="69">
        <v>0</v>
      </c>
      <c r="BD185" s="80">
        <v>0</v>
      </c>
      <c r="BE185" s="80">
        <v>0</v>
      </c>
      <c r="BF185" s="69">
        <v>0</v>
      </c>
      <c r="BG185" s="69">
        <v>0</v>
      </c>
      <c r="BH185" s="80">
        <v>0</v>
      </c>
      <c r="BI185" s="80">
        <v>0</v>
      </c>
      <c r="BJ185" s="69">
        <v>0</v>
      </c>
      <c r="BK185" s="69">
        <v>0</v>
      </c>
      <c r="BL185" s="80">
        <v>0</v>
      </c>
      <c r="BM185" s="80">
        <v>0</v>
      </c>
      <c r="BN185" s="69">
        <v>0</v>
      </c>
      <c r="BO185" s="69">
        <v>0</v>
      </c>
      <c r="BP185" s="80">
        <v>0</v>
      </c>
      <c r="BQ185" s="80">
        <v>0</v>
      </c>
      <c r="BR185" s="69">
        <v>0</v>
      </c>
      <c r="BS185" s="69">
        <v>0</v>
      </c>
      <c r="BT185" s="80">
        <v>0</v>
      </c>
      <c r="BU185" s="80">
        <v>0</v>
      </c>
      <c r="BV185" s="69">
        <v>0</v>
      </c>
      <c r="BW185" s="69">
        <v>0</v>
      </c>
      <c r="BX185" s="80">
        <v>0</v>
      </c>
      <c r="BY185" s="80">
        <v>0</v>
      </c>
      <c r="BZ185" s="69">
        <v>0</v>
      </c>
      <c r="CA185" s="69">
        <v>0</v>
      </c>
      <c r="CB185" s="80">
        <v>0</v>
      </c>
      <c r="CC185" s="80">
        <v>47968</v>
      </c>
      <c r="CD185" s="69">
        <v>0</v>
      </c>
      <c r="CE185" s="69" t="s">
        <v>788</v>
      </c>
      <c r="CF185" s="69" t="s">
        <v>789</v>
      </c>
      <c r="CG185" s="69" t="s">
        <v>570</v>
      </c>
      <c r="CH185" s="69" t="s">
        <v>570</v>
      </c>
      <c r="CI185" s="69" t="s">
        <v>570</v>
      </c>
      <c r="CJ185" s="68" t="s">
        <v>570</v>
      </c>
      <c r="CK185" s="68">
        <v>45182</v>
      </c>
      <c r="CL185" s="185" t="s">
        <v>825</v>
      </c>
      <c r="CM185" s="67" t="s">
        <v>824</v>
      </c>
      <c r="CN185" s="67" t="s">
        <v>168</v>
      </c>
      <c r="CO185" s="68">
        <v>45112</v>
      </c>
      <c r="CP185" s="185" t="s">
        <v>825</v>
      </c>
      <c r="CQ185" s="67" t="s">
        <v>824</v>
      </c>
      <c r="CR185" s="67" t="s">
        <v>882</v>
      </c>
      <c r="CS185" s="69">
        <v>3568827.55</v>
      </c>
      <c r="CT185" s="69" t="s">
        <v>782</v>
      </c>
      <c r="CU185" s="69" t="s">
        <v>783</v>
      </c>
      <c r="CV185" s="69">
        <v>0</v>
      </c>
      <c r="CW185" s="69">
        <v>22</v>
      </c>
      <c r="CX185" s="69">
        <v>0</v>
      </c>
      <c r="CY185" s="69">
        <v>0</v>
      </c>
      <c r="CZ185" s="69">
        <v>0</v>
      </c>
      <c r="DA185" s="69">
        <v>0</v>
      </c>
      <c r="DG185" t="str">
        <f t="shared" si="7"/>
        <v>CO</v>
      </c>
    </row>
    <row r="186" spans="1:111">
      <c r="A186" t="str">
        <f t="shared" si="6"/>
        <v>06CO</v>
      </c>
      <c r="B186" s="67" t="s">
        <v>5</v>
      </c>
      <c r="C186" s="67" t="s">
        <v>399</v>
      </c>
      <c r="D186" s="67" t="s">
        <v>400</v>
      </c>
      <c r="E186" s="68">
        <v>44587</v>
      </c>
      <c r="F186" s="185" t="s">
        <v>823</v>
      </c>
      <c r="G186" s="67" t="s">
        <v>829</v>
      </c>
      <c r="H186" s="69">
        <v>2</v>
      </c>
      <c r="I186" s="69">
        <v>3</v>
      </c>
      <c r="J186" s="69">
        <v>360</v>
      </c>
      <c r="K186" s="69">
        <v>459</v>
      </c>
      <c r="L186" s="69">
        <v>444</v>
      </c>
      <c r="M186" s="69">
        <v>15</v>
      </c>
      <c r="N186" s="69">
        <v>0</v>
      </c>
      <c r="O186" s="69">
        <v>0</v>
      </c>
      <c r="P186" s="69">
        <v>99</v>
      </c>
      <c r="Q186" s="80">
        <v>0</v>
      </c>
      <c r="R186" s="80">
        <v>6302707</v>
      </c>
      <c r="S186" s="80">
        <v>55045</v>
      </c>
      <c r="T186" s="80">
        <v>6247662</v>
      </c>
      <c r="U186" s="80">
        <v>6392688</v>
      </c>
      <c r="V186" s="80">
        <v>6335976</v>
      </c>
      <c r="W186" s="80">
        <v>0</v>
      </c>
      <c r="X186" s="80">
        <v>238000</v>
      </c>
      <c r="Y186" s="80">
        <v>238000</v>
      </c>
      <c r="Z186" s="80">
        <v>6573976</v>
      </c>
      <c r="AA186" s="80">
        <v>6471394</v>
      </c>
      <c r="AB186" s="80">
        <v>-102582</v>
      </c>
      <c r="AC186" s="69">
        <v>89980</v>
      </c>
      <c r="AD186" s="69">
        <v>56</v>
      </c>
      <c r="AE186" s="69">
        <v>15</v>
      </c>
      <c r="AF186" s="80">
        <v>0</v>
      </c>
      <c r="AG186" s="80">
        <v>105515</v>
      </c>
      <c r="AH186" s="69">
        <v>0</v>
      </c>
      <c r="AI186" s="69">
        <v>0</v>
      </c>
      <c r="AJ186" s="80">
        <v>0</v>
      </c>
      <c r="AK186" s="80">
        <v>2400</v>
      </c>
      <c r="AL186" s="69">
        <v>0</v>
      </c>
      <c r="AM186" s="69">
        <v>0</v>
      </c>
      <c r="AN186" s="80">
        <v>0</v>
      </c>
      <c r="AO186" s="80">
        <v>0</v>
      </c>
      <c r="AP186" s="69">
        <v>0</v>
      </c>
      <c r="AQ186" s="69">
        <v>0</v>
      </c>
      <c r="AR186" s="80">
        <v>0</v>
      </c>
      <c r="AS186" s="80">
        <v>0</v>
      </c>
      <c r="AT186" s="69">
        <v>0</v>
      </c>
      <c r="AU186" s="69">
        <v>0</v>
      </c>
      <c r="AV186" s="80">
        <v>0</v>
      </c>
      <c r="AW186" s="80">
        <v>0</v>
      </c>
      <c r="AX186" s="69">
        <v>0</v>
      </c>
      <c r="AY186" s="69">
        <v>0</v>
      </c>
      <c r="AZ186" s="80">
        <v>0</v>
      </c>
      <c r="BA186" s="80">
        <v>0</v>
      </c>
      <c r="BB186" s="69">
        <v>0</v>
      </c>
      <c r="BC186" s="69">
        <v>0</v>
      </c>
      <c r="BD186" s="80">
        <v>0</v>
      </c>
      <c r="BE186" s="80">
        <v>0</v>
      </c>
      <c r="BF186" s="69">
        <v>0</v>
      </c>
      <c r="BG186" s="69">
        <v>0</v>
      </c>
      <c r="BH186" s="80">
        <v>0</v>
      </c>
      <c r="BI186" s="80">
        <v>0</v>
      </c>
      <c r="BJ186" s="69">
        <v>0</v>
      </c>
      <c r="BK186" s="69">
        <v>0</v>
      </c>
      <c r="BL186" s="80">
        <v>0</v>
      </c>
      <c r="BM186" s="80">
        <v>0</v>
      </c>
      <c r="BN186" s="69">
        <v>0</v>
      </c>
      <c r="BO186" s="69">
        <v>0</v>
      </c>
      <c r="BP186" s="80">
        <v>0</v>
      </c>
      <c r="BQ186" s="80">
        <v>0</v>
      </c>
      <c r="BR186" s="69">
        <v>0</v>
      </c>
      <c r="BS186" s="69">
        <v>0</v>
      </c>
      <c r="BT186" s="80">
        <v>0</v>
      </c>
      <c r="BU186" s="80">
        <v>0</v>
      </c>
      <c r="BV186" s="69">
        <v>0</v>
      </c>
      <c r="BW186" s="69">
        <v>0</v>
      </c>
      <c r="BX186" s="80">
        <v>0</v>
      </c>
      <c r="BY186" s="80">
        <v>0</v>
      </c>
      <c r="BZ186" s="69">
        <v>0</v>
      </c>
      <c r="CA186" s="69">
        <v>15</v>
      </c>
      <c r="CB186" s="80">
        <v>0</v>
      </c>
      <c r="CC186" s="80">
        <v>107915</v>
      </c>
      <c r="CD186" s="69">
        <v>0</v>
      </c>
      <c r="CE186" s="69" t="s">
        <v>737</v>
      </c>
      <c r="CF186" s="69" t="s">
        <v>738</v>
      </c>
      <c r="CG186" s="69" t="s">
        <v>570</v>
      </c>
      <c r="CH186" s="69" t="s">
        <v>570</v>
      </c>
      <c r="CI186" s="69" t="s">
        <v>570</v>
      </c>
      <c r="CJ186" s="68" t="s">
        <v>570</v>
      </c>
      <c r="CK186" s="68">
        <v>45337</v>
      </c>
      <c r="CL186" s="185" t="s">
        <v>823</v>
      </c>
      <c r="CM186" s="67" t="s">
        <v>824</v>
      </c>
      <c r="CN186" s="67" t="s">
        <v>168</v>
      </c>
      <c r="CO186" s="68">
        <v>45117</v>
      </c>
      <c r="CP186" s="185" t="s">
        <v>825</v>
      </c>
      <c r="CQ186" s="67" t="s">
        <v>824</v>
      </c>
      <c r="CR186" s="67" t="s">
        <v>881</v>
      </c>
      <c r="CS186" s="69">
        <v>5606871.8499999996</v>
      </c>
      <c r="CT186" s="69" t="s">
        <v>782</v>
      </c>
      <c r="CU186" s="69" t="s">
        <v>783</v>
      </c>
      <c r="CV186" s="69">
        <v>0</v>
      </c>
      <c r="CW186" s="69">
        <v>28</v>
      </c>
      <c r="CX186" s="69">
        <v>0</v>
      </c>
      <c r="CY186" s="69">
        <v>0</v>
      </c>
      <c r="CZ186" s="69">
        <v>0</v>
      </c>
      <c r="DA186" s="69">
        <v>0</v>
      </c>
      <c r="DG186" t="str">
        <f t="shared" si="7"/>
        <v>CO</v>
      </c>
    </row>
    <row r="187" spans="1:111">
      <c r="A187" t="str">
        <f t="shared" si="6"/>
        <v>06CO</v>
      </c>
      <c r="B187" s="67" t="s">
        <v>5</v>
      </c>
      <c r="C187" s="67" t="s">
        <v>401</v>
      </c>
      <c r="D187" s="67" t="s">
        <v>402</v>
      </c>
      <c r="E187" s="68">
        <v>44804</v>
      </c>
      <c r="F187" s="185" t="s">
        <v>825</v>
      </c>
      <c r="G187" s="67" t="s">
        <v>827</v>
      </c>
      <c r="H187" s="69">
        <v>2</v>
      </c>
      <c r="I187" s="69">
        <v>2</v>
      </c>
      <c r="J187" s="69">
        <v>250</v>
      </c>
      <c r="K187" s="69">
        <v>265</v>
      </c>
      <c r="L187" s="69">
        <v>227</v>
      </c>
      <c r="M187" s="69">
        <v>38</v>
      </c>
      <c r="N187" s="69">
        <v>0</v>
      </c>
      <c r="O187" s="69">
        <v>0</v>
      </c>
      <c r="P187" s="69">
        <v>15</v>
      </c>
      <c r="Q187" s="80">
        <v>0</v>
      </c>
      <c r="R187" s="80">
        <v>2810000</v>
      </c>
      <c r="S187" s="80">
        <v>50000</v>
      </c>
      <c r="T187" s="80">
        <v>2760000</v>
      </c>
      <c r="U187" s="80">
        <v>2808895</v>
      </c>
      <c r="V187" s="80">
        <v>2824415</v>
      </c>
      <c r="W187" s="80">
        <v>0</v>
      </c>
      <c r="X187" s="80">
        <v>140000</v>
      </c>
      <c r="Y187" s="80">
        <v>140000</v>
      </c>
      <c r="Z187" s="80">
        <v>2964415</v>
      </c>
      <c r="AA187" s="80">
        <v>2810967</v>
      </c>
      <c r="AB187" s="80">
        <v>-153448</v>
      </c>
      <c r="AC187" s="69">
        <v>-1105</v>
      </c>
      <c r="AD187" s="69">
        <v>10</v>
      </c>
      <c r="AE187" s="69">
        <v>0</v>
      </c>
      <c r="AF187" s="80">
        <v>0</v>
      </c>
      <c r="AG187" s="80">
        <v>0</v>
      </c>
      <c r="AH187" s="69">
        <v>0</v>
      </c>
      <c r="AI187" s="69">
        <v>0</v>
      </c>
      <c r="AJ187" s="80">
        <v>0</v>
      </c>
      <c r="AK187" s="80">
        <v>69778</v>
      </c>
      <c r="AL187" s="69">
        <v>0</v>
      </c>
      <c r="AM187" s="69">
        <v>0</v>
      </c>
      <c r="AN187" s="80">
        <v>0</v>
      </c>
      <c r="AO187" s="80">
        <v>0</v>
      </c>
      <c r="AP187" s="69">
        <v>0</v>
      </c>
      <c r="AQ187" s="69">
        <v>0</v>
      </c>
      <c r="AR187" s="80">
        <v>0</v>
      </c>
      <c r="AS187" s="80">
        <v>0</v>
      </c>
      <c r="AT187" s="69">
        <v>0</v>
      </c>
      <c r="AU187" s="69">
        <v>0</v>
      </c>
      <c r="AV187" s="80">
        <v>0</v>
      </c>
      <c r="AW187" s="80">
        <v>0</v>
      </c>
      <c r="AX187" s="69">
        <v>0</v>
      </c>
      <c r="AY187" s="69">
        <v>0</v>
      </c>
      <c r="AZ187" s="80">
        <v>0</v>
      </c>
      <c r="BA187" s="80">
        <v>-58214</v>
      </c>
      <c r="BB187" s="69">
        <v>0</v>
      </c>
      <c r="BC187" s="69">
        <v>0</v>
      </c>
      <c r="BD187" s="80">
        <v>0</v>
      </c>
      <c r="BE187" s="80">
        <v>0</v>
      </c>
      <c r="BF187" s="69">
        <v>0</v>
      </c>
      <c r="BG187" s="69">
        <v>0</v>
      </c>
      <c r="BH187" s="80">
        <v>0</v>
      </c>
      <c r="BI187" s="80">
        <v>0</v>
      </c>
      <c r="BJ187" s="69">
        <v>0</v>
      </c>
      <c r="BK187" s="69">
        <v>0</v>
      </c>
      <c r="BL187" s="80">
        <v>0</v>
      </c>
      <c r="BM187" s="80">
        <v>0</v>
      </c>
      <c r="BN187" s="69">
        <v>0</v>
      </c>
      <c r="BO187" s="69">
        <v>0</v>
      </c>
      <c r="BP187" s="80">
        <v>0</v>
      </c>
      <c r="BQ187" s="80">
        <v>0</v>
      </c>
      <c r="BR187" s="69">
        <v>0</v>
      </c>
      <c r="BS187" s="69">
        <v>0</v>
      </c>
      <c r="BT187" s="80">
        <v>0</v>
      </c>
      <c r="BU187" s="80">
        <v>0</v>
      </c>
      <c r="BV187" s="69">
        <v>0</v>
      </c>
      <c r="BW187" s="69">
        <v>0</v>
      </c>
      <c r="BX187" s="80">
        <v>0</v>
      </c>
      <c r="BY187" s="80">
        <v>0</v>
      </c>
      <c r="BZ187" s="69">
        <v>0</v>
      </c>
      <c r="CA187" s="69">
        <v>0</v>
      </c>
      <c r="CB187" s="80">
        <v>0</v>
      </c>
      <c r="CC187" s="80">
        <v>11564</v>
      </c>
      <c r="CD187" s="69">
        <v>0</v>
      </c>
      <c r="CE187" s="69" t="s">
        <v>720</v>
      </c>
      <c r="CF187" s="69" t="s">
        <v>721</v>
      </c>
      <c r="CG187" s="69" t="s">
        <v>570</v>
      </c>
      <c r="CH187" s="69" t="s">
        <v>570</v>
      </c>
      <c r="CI187" s="69" t="s">
        <v>570</v>
      </c>
      <c r="CJ187" s="68" t="s">
        <v>570</v>
      </c>
      <c r="CK187" s="68">
        <v>45320</v>
      </c>
      <c r="CL187" s="185" t="s">
        <v>823</v>
      </c>
      <c r="CM187" s="67" t="s">
        <v>824</v>
      </c>
      <c r="CN187" s="67" t="s">
        <v>168</v>
      </c>
      <c r="CO187" s="68">
        <v>45169</v>
      </c>
      <c r="CP187" s="185" t="s">
        <v>825</v>
      </c>
      <c r="CQ187" s="67" t="s">
        <v>824</v>
      </c>
      <c r="CR187" s="67" t="s">
        <v>881</v>
      </c>
      <c r="CS187" s="69">
        <v>2984244.15</v>
      </c>
      <c r="CT187" s="69" t="s">
        <v>706</v>
      </c>
      <c r="CU187" s="69" t="s">
        <v>707</v>
      </c>
      <c r="CV187" s="69">
        <v>0</v>
      </c>
      <c r="CW187" s="69">
        <v>5</v>
      </c>
      <c r="CX187" s="69">
        <v>0</v>
      </c>
      <c r="CY187" s="69">
        <v>0</v>
      </c>
      <c r="CZ187" s="69">
        <v>0</v>
      </c>
      <c r="DA187" s="69">
        <v>0</v>
      </c>
      <c r="DG187" t="str">
        <f t="shared" si="7"/>
        <v>CO</v>
      </c>
    </row>
    <row r="188" spans="1:111">
      <c r="A188" t="str">
        <f t="shared" si="6"/>
        <v>06CO</v>
      </c>
      <c r="B188" s="67" t="s">
        <v>5</v>
      </c>
      <c r="C188" s="67" t="s">
        <v>537</v>
      </c>
      <c r="D188" s="67" t="s">
        <v>538</v>
      </c>
      <c r="E188" s="68">
        <v>44839</v>
      </c>
      <c r="F188" s="185" t="s">
        <v>828</v>
      </c>
      <c r="G188" s="67" t="s">
        <v>827</v>
      </c>
      <c r="H188" s="69">
        <v>2</v>
      </c>
      <c r="I188" s="69">
        <v>0</v>
      </c>
      <c r="J188" s="69">
        <v>160</v>
      </c>
      <c r="K188" s="69">
        <v>220</v>
      </c>
      <c r="L188" s="69">
        <v>218</v>
      </c>
      <c r="M188" s="69">
        <v>2</v>
      </c>
      <c r="N188" s="69">
        <v>0</v>
      </c>
      <c r="O188" s="69">
        <v>0</v>
      </c>
      <c r="P188" s="69">
        <v>60</v>
      </c>
      <c r="Q188" s="80">
        <v>0</v>
      </c>
      <c r="R188" s="80">
        <v>915762</v>
      </c>
      <c r="S188" s="80">
        <v>48586</v>
      </c>
      <c r="T188" s="80">
        <v>867176</v>
      </c>
      <c r="U188" s="80">
        <v>915762</v>
      </c>
      <c r="V188" s="80">
        <v>904223</v>
      </c>
      <c r="W188" s="80">
        <v>0</v>
      </c>
      <c r="X188" s="80">
        <v>0</v>
      </c>
      <c r="Y188" s="80">
        <v>0</v>
      </c>
      <c r="Z188" s="80">
        <v>904223</v>
      </c>
      <c r="AA188" s="80">
        <v>903865</v>
      </c>
      <c r="AB188" s="80">
        <v>-358</v>
      </c>
      <c r="AC188" s="69">
        <v>0</v>
      </c>
      <c r="AD188" s="69">
        <v>39</v>
      </c>
      <c r="AE188" s="69">
        <v>0</v>
      </c>
      <c r="AF188" s="80">
        <v>0</v>
      </c>
      <c r="AG188" s="80">
        <v>2357</v>
      </c>
      <c r="AH188" s="69">
        <v>0</v>
      </c>
      <c r="AI188" s="69">
        <v>0</v>
      </c>
      <c r="AJ188" s="80">
        <v>0</v>
      </c>
      <c r="AK188" s="80">
        <v>0</v>
      </c>
      <c r="AL188" s="69">
        <v>0</v>
      </c>
      <c r="AM188" s="69">
        <v>0</v>
      </c>
      <c r="AN188" s="80">
        <v>0</v>
      </c>
      <c r="AO188" s="80">
        <v>0</v>
      </c>
      <c r="AP188" s="69">
        <v>0</v>
      </c>
      <c r="AQ188" s="69">
        <v>0</v>
      </c>
      <c r="AR188" s="80">
        <v>0</v>
      </c>
      <c r="AS188" s="80">
        <v>0</v>
      </c>
      <c r="AT188" s="69">
        <v>0</v>
      </c>
      <c r="AU188" s="69">
        <v>0</v>
      </c>
      <c r="AV188" s="80">
        <v>0</v>
      </c>
      <c r="AW188" s="80">
        <v>0</v>
      </c>
      <c r="AX188" s="69">
        <v>0</v>
      </c>
      <c r="AY188" s="69">
        <v>0</v>
      </c>
      <c r="AZ188" s="80">
        <v>0</v>
      </c>
      <c r="BA188" s="80">
        <v>4159</v>
      </c>
      <c r="BB188" s="69">
        <v>0</v>
      </c>
      <c r="BC188" s="69">
        <v>0</v>
      </c>
      <c r="BD188" s="80">
        <v>0</v>
      </c>
      <c r="BE188" s="80">
        <v>0</v>
      </c>
      <c r="BF188" s="69">
        <v>0</v>
      </c>
      <c r="BG188" s="69">
        <v>0</v>
      </c>
      <c r="BH188" s="80">
        <v>0</v>
      </c>
      <c r="BI188" s="80">
        <v>0</v>
      </c>
      <c r="BJ188" s="69">
        <v>0</v>
      </c>
      <c r="BK188" s="69">
        <v>0</v>
      </c>
      <c r="BL188" s="80">
        <v>0</v>
      </c>
      <c r="BM188" s="80">
        <v>8045</v>
      </c>
      <c r="BN188" s="69">
        <v>0</v>
      </c>
      <c r="BO188" s="69">
        <v>0</v>
      </c>
      <c r="BP188" s="80">
        <v>0</v>
      </c>
      <c r="BQ188" s="80">
        <v>0</v>
      </c>
      <c r="BR188" s="69">
        <v>0</v>
      </c>
      <c r="BS188" s="69">
        <v>0</v>
      </c>
      <c r="BT188" s="80">
        <v>0</v>
      </c>
      <c r="BU188" s="80">
        <v>0</v>
      </c>
      <c r="BV188" s="69">
        <v>0</v>
      </c>
      <c r="BW188" s="69">
        <v>0</v>
      </c>
      <c r="BX188" s="80">
        <v>0</v>
      </c>
      <c r="BY188" s="80">
        <v>0</v>
      </c>
      <c r="BZ188" s="69">
        <v>0</v>
      </c>
      <c r="CA188" s="69">
        <v>0</v>
      </c>
      <c r="CB188" s="80">
        <v>0</v>
      </c>
      <c r="CC188" s="80">
        <v>14561</v>
      </c>
      <c r="CD188" s="69">
        <v>0</v>
      </c>
      <c r="CE188" s="69" t="s">
        <v>748</v>
      </c>
      <c r="CF188" s="69" t="s">
        <v>749</v>
      </c>
      <c r="CG188" s="69" t="s">
        <v>570</v>
      </c>
      <c r="CH188" s="69" t="s">
        <v>570</v>
      </c>
      <c r="CI188" s="69" t="s">
        <v>570</v>
      </c>
      <c r="CJ188" s="68" t="s">
        <v>570</v>
      </c>
      <c r="CK188" s="68">
        <v>45358</v>
      </c>
      <c r="CL188" s="185" t="s">
        <v>823</v>
      </c>
      <c r="CM188" s="67" t="s">
        <v>824</v>
      </c>
      <c r="CN188" s="67" t="s">
        <v>168</v>
      </c>
      <c r="CO188" s="68">
        <v>45299</v>
      </c>
      <c r="CP188" s="185" t="s">
        <v>823</v>
      </c>
      <c r="CQ188" s="67" t="s">
        <v>824</v>
      </c>
      <c r="CR188" s="67" t="s">
        <v>881</v>
      </c>
      <c r="CS188" s="69">
        <v>1027818.5</v>
      </c>
      <c r="CT188" s="69"/>
      <c r="CU188" s="69"/>
      <c r="CV188" s="69">
        <v>0</v>
      </c>
      <c r="CW188" s="69">
        <v>21</v>
      </c>
      <c r="CX188" s="69">
        <v>0</v>
      </c>
      <c r="CY188" s="69">
        <v>0</v>
      </c>
      <c r="CZ188" s="69">
        <v>0</v>
      </c>
      <c r="DA188" s="69">
        <v>0</v>
      </c>
      <c r="DG188" t="str">
        <f t="shared" si="7"/>
        <v>CO</v>
      </c>
    </row>
    <row r="189" spans="1:111">
      <c r="A189" t="str">
        <f t="shared" si="6"/>
        <v>06CO</v>
      </c>
      <c r="B189" s="67" t="s">
        <v>5</v>
      </c>
      <c r="C189" s="67" t="s">
        <v>539</v>
      </c>
      <c r="D189" s="67" t="s">
        <v>540</v>
      </c>
      <c r="E189" s="68">
        <v>44902</v>
      </c>
      <c r="F189" s="185" t="s">
        <v>828</v>
      </c>
      <c r="G189" s="67" t="s">
        <v>827</v>
      </c>
      <c r="H189" s="69">
        <v>1</v>
      </c>
      <c r="I189" s="69">
        <v>1</v>
      </c>
      <c r="J189" s="69">
        <v>120</v>
      </c>
      <c r="K189" s="69">
        <v>159</v>
      </c>
      <c r="L189" s="69">
        <v>159</v>
      </c>
      <c r="M189" s="69">
        <v>0</v>
      </c>
      <c r="N189" s="69">
        <v>0</v>
      </c>
      <c r="O189" s="69">
        <v>0</v>
      </c>
      <c r="P189" s="69">
        <v>39</v>
      </c>
      <c r="Q189" s="80">
        <v>0</v>
      </c>
      <c r="R189" s="80">
        <v>565000</v>
      </c>
      <c r="S189" s="80">
        <v>26990</v>
      </c>
      <c r="T189" s="80">
        <v>538010</v>
      </c>
      <c r="U189" s="80">
        <v>591990</v>
      </c>
      <c r="V189" s="80">
        <v>490972</v>
      </c>
      <c r="W189" s="80">
        <v>0</v>
      </c>
      <c r="X189" s="80">
        <v>0</v>
      </c>
      <c r="Y189" s="80">
        <v>0</v>
      </c>
      <c r="Z189" s="80">
        <v>490972</v>
      </c>
      <c r="AA189" s="80">
        <v>490972</v>
      </c>
      <c r="AB189" s="80">
        <v>0</v>
      </c>
      <c r="AC189" s="69">
        <v>26990</v>
      </c>
      <c r="AD189" s="69">
        <v>21</v>
      </c>
      <c r="AE189" s="69">
        <v>0</v>
      </c>
      <c r="AF189" s="80">
        <v>0</v>
      </c>
      <c r="AG189" s="80">
        <v>6537</v>
      </c>
      <c r="AH189" s="69">
        <v>0</v>
      </c>
      <c r="AI189" s="69">
        <v>0</v>
      </c>
      <c r="AJ189" s="80">
        <v>0</v>
      </c>
      <c r="AK189" s="80">
        <v>17308</v>
      </c>
      <c r="AL189" s="69">
        <v>0</v>
      </c>
      <c r="AM189" s="69">
        <v>0</v>
      </c>
      <c r="AN189" s="80">
        <v>0</v>
      </c>
      <c r="AO189" s="80">
        <v>0</v>
      </c>
      <c r="AP189" s="69">
        <v>0</v>
      </c>
      <c r="AQ189" s="69">
        <v>0</v>
      </c>
      <c r="AR189" s="80">
        <v>0</v>
      </c>
      <c r="AS189" s="80">
        <v>0</v>
      </c>
      <c r="AT189" s="69">
        <v>0</v>
      </c>
      <c r="AU189" s="69">
        <v>0</v>
      </c>
      <c r="AV189" s="80">
        <v>0</v>
      </c>
      <c r="AW189" s="80">
        <v>0</v>
      </c>
      <c r="AX189" s="69">
        <v>0</v>
      </c>
      <c r="AY189" s="69">
        <v>0</v>
      </c>
      <c r="AZ189" s="80">
        <v>0</v>
      </c>
      <c r="BA189" s="80">
        <v>0</v>
      </c>
      <c r="BB189" s="69">
        <v>0</v>
      </c>
      <c r="BC189" s="69">
        <v>0</v>
      </c>
      <c r="BD189" s="80">
        <v>0</v>
      </c>
      <c r="BE189" s="80">
        <v>0</v>
      </c>
      <c r="BF189" s="69">
        <v>0</v>
      </c>
      <c r="BG189" s="69">
        <v>0</v>
      </c>
      <c r="BH189" s="80">
        <v>0</v>
      </c>
      <c r="BI189" s="80">
        <v>0</v>
      </c>
      <c r="BJ189" s="69">
        <v>0</v>
      </c>
      <c r="BK189" s="69">
        <v>0</v>
      </c>
      <c r="BL189" s="80">
        <v>0</v>
      </c>
      <c r="BM189" s="80">
        <v>0</v>
      </c>
      <c r="BN189" s="69">
        <v>0</v>
      </c>
      <c r="BO189" s="69">
        <v>0</v>
      </c>
      <c r="BP189" s="80">
        <v>0</v>
      </c>
      <c r="BQ189" s="80">
        <v>0</v>
      </c>
      <c r="BR189" s="69">
        <v>0</v>
      </c>
      <c r="BS189" s="69">
        <v>0</v>
      </c>
      <c r="BT189" s="80">
        <v>0</v>
      </c>
      <c r="BU189" s="80">
        <v>0</v>
      </c>
      <c r="BV189" s="69">
        <v>0</v>
      </c>
      <c r="BW189" s="69">
        <v>0</v>
      </c>
      <c r="BX189" s="80">
        <v>0</v>
      </c>
      <c r="BY189" s="80">
        <v>0</v>
      </c>
      <c r="BZ189" s="69">
        <v>0</v>
      </c>
      <c r="CA189" s="69">
        <v>0</v>
      </c>
      <c r="CB189" s="80">
        <v>0</v>
      </c>
      <c r="CC189" s="80">
        <v>23846</v>
      </c>
      <c r="CD189" s="69">
        <v>0</v>
      </c>
      <c r="CE189" s="69" t="s">
        <v>745</v>
      </c>
      <c r="CF189" s="69" t="s">
        <v>746</v>
      </c>
      <c r="CG189" s="69" t="s">
        <v>570</v>
      </c>
      <c r="CH189" s="69" t="s">
        <v>570</v>
      </c>
      <c r="CI189" s="69" t="s">
        <v>570</v>
      </c>
      <c r="CJ189" s="68" t="s">
        <v>570</v>
      </c>
      <c r="CK189" s="68">
        <v>45359</v>
      </c>
      <c r="CL189" s="185" t="s">
        <v>823</v>
      </c>
      <c r="CM189" s="67" t="s">
        <v>824</v>
      </c>
      <c r="CN189" s="67" t="s">
        <v>168</v>
      </c>
      <c r="CO189" s="68">
        <v>45348</v>
      </c>
      <c r="CP189" s="185" t="s">
        <v>823</v>
      </c>
      <c r="CQ189" s="67" t="s">
        <v>824</v>
      </c>
      <c r="CR189" s="67" t="s">
        <v>882</v>
      </c>
      <c r="CS189" s="69">
        <v>566783</v>
      </c>
      <c r="CT189" s="69"/>
      <c r="CU189" s="69"/>
      <c r="CV189" s="69">
        <v>0</v>
      </c>
      <c r="CW189" s="69">
        <v>18</v>
      </c>
      <c r="CX189" s="69">
        <v>0</v>
      </c>
      <c r="CY189" s="69">
        <v>0</v>
      </c>
      <c r="CZ189" s="69">
        <v>0</v>
      </c>
      <c r="DA189" s="69">
        <v>0</v>
      </c>
      <c r="DG189" t="str">
        <f t="shared" si="7"/>
        <v>CO</v>
      </c>
    </row>
    <row r="190" spans="1:111">
      <c r="A190" t="str">
        <f t="shared" si="6"/>
        <v>06DO</v>
      </c>
      <c r="B190" s="67" t="s">
        <v>5</v>
      </c>
      <c r="C190" s="67" t="s">
        <v>379</v>
      </c>
      <c r="D190" s="67" t="s">
        <v>380</v>
      </c>
      <c r="E190" s="68">
        <v>44154</v>
      </c>
      <c r="F190" s="185" t="s">
        <v>828</v>
      </c>
      <c r="G190" s="67" t="s">
        <v>822</v>
      </c>
      <c r="H190" s="69">
        <v>4</v>
      </c>
      <c r="I190" s="69">
        <v>11</v>
      </c>
      <c r="J190" s="69">
        <v>600</v>
      </c>
      <c r="K190" s="69">
        <v>779</v>
      </c>
      <c r="L190" s="69">
        <v>779</v>
      </c>
      <c r="M190" s="69">
        <v>0</v>
      </c>
      <c r="N190" s="69">
        <v>0</v>
      </c>
      <c r="O190" s="69">
        <v>0</v>
      </c>
      <c r="P190" s="69">
        <v>169</v>
      </c>
      <c r="Q190" s="80">
        <v>10</v>
      </c>
      <c r="R190" s="80">
        <v>10780329</v>
      </c>
      <c r="S190" s="80">
        <v>111884</v>
      </c>
      <c r="T190" s="80">
        <v>10668445</v>
      </c>
      <c r="U190" s="80">
        <v>10840590</v>
      </c>
      <c r="V190" s="80">
        <v>11062582</v>
      </c>
      <c r="W190" s="80">
        <v>0</v>
      </c>
      <c r="X190" s="80">
        <v>0</v>
      </c>
      <c r="Y190" s="80">
        <v>0</v>
      </c>
      <c r="Z190" s="80">
        <v>11062582</v>
      </c>
      <c r="AA190" s="80">
        <v>11134539</v>
      </c>
      <c r="AB190" s="80">
        <v>187452</v>
      </c>
      <c r="AC190" s="69">
        <v>60261</v>
      </c>
      <c r="AD190" s="69">
        <v>119</v>
      </c>
      <c r="AE190" s="69">
        <v>0</v>
      </c>
      <c r="AF190" s="80">
        <v>10</v>
      </c>
      <c r="AG190" s="80">
        <v>13320</v>
      </c>
      <c r="AH190" s="69">
        <v>0</v>
      </c>
      <c r="AI190" s="69">
        <v>0</v>
      </c>
      <c r="AJ190" s="80">
        <v>0</v>
      </c>
      <c r="AK190" s="80">
        <v>36314</v>
      </c>
      <c r="AL190" s="69">
        <v>0</v>
      </c>
      <c r="AM190" s="69">
        <v>0</v>
      </c>
      <c r="AN190" s="80">
        <v>0</v>
      </c>
      <c r="AO190" s="80">
        <v>0</v>
      </c>
      <c r="AP190" s="69">
        <v>0</v>
      </c>
      <c r="AQ190" s="69">
        <v>0</v>
      </c>
      <c r="AR190" s="80">
        <v>0</v>
      </c>
      <c r="AS190" s="80">
        <v>0</v>
      </c>
      <c r="AT190" s="69">
        <v>0</v>
      </c>
      <c r="AU190" s="69">
        <v>0</v>
      </c>
      <c r="AV190" s="80">
        <v>0</v>
      </c>
      <c r="AW190" s="80">
        <v>0</v>
      </c>
      <c r="AX190" s="69">
        <v>0</v>
      </c>
      <c r="AY190" s="69">
        <v>0</v>
      </c>
      <c r="AZ190" s="80">
        <v>0</v>
      </c>
      <c r="BA190" s="80">
        <v>288176</v>
      </c>
      <c r="BB190" s="69">
        <v>0</v>
      </c>
      <c r="BC190" s="69">
        <v>0</v>
      </c>
      <c r="BD190" s="80">
        <v>0</v>
      </c>
      <c r="BE190" s="80">
        <v>0</v>
      </c>
      <c r="BF190" s="69">
        <v>0</v>
      </c>
      <c r="BG190" s="69">
        <v>0</v>
      </c>
      <c r="BH190" s="80">
        <v>0</v>
      </c>
      <c r="BI190" s="80">
        <v>0</v>
      </c>
      <c r="BJ190" s="69">
        <v>0</v>
      </c>
      <c r="BK190" s="69">
        <v>0</v>
      </c>
      <c r="BL190" s="80">
        <v>0</v>
      </c>
      <c r="BM190" s="80">
        <v>13272</v>
      </c>
      <c r="BN190" s="69">
        <v>0</v>
      </c>
      <c r="BO190" s="69">
        <v>0</v>
      </c>
      <c r="BP190" s="80">
        <v>0</v>
      </c>
      <c r="BQ190" s="80">
        <v>0</v>
      </c>
      <c r="BR190" s="69">
        <v>0</v>
      </c>
      <c r="BS190" s="69">
        <v>0</v>
      </c>
      <c r="BT190" s="80">
        <v>0</v>
      </c>
      <c r="BU190" s="80">
        <v>0</v>
      </c>
      <c r="BV190" s="69">
        <v>0</v>
      </c>
      <c r="BW190" s="69">
        <v>0</v>
      </c>
      <c r="BX190" s="80">
        <v>0</v>
      </c>
      <c r="BY190" s="80">
        <v>0</v>
      </c>
      <c r="BZ190" s="69">
        <v>0</v>
      </c>
      <c r="CA190" s="69">
        <v>0</v>
      </c>
      <c r="CB190" s="80">
        <v>10</v>
      </c>
      <c r="CC190" s="80">
        <v>78126</v>
      </c>
      <c r="CD190" s="69">
        <v>0</v>
      </c>
      <c r="CE190" s="69" t="s">
        <v>620</v>
      </c>
      <c r="CF190" s="69" t="s">
        <v>621</v>
      </c>
      <c r="CG190" s="69" t="s">
        <v>570</v>
      </c>
      <c r="CH190" s="69" t="s">
        <v>570</v>
      </c>
      <c r="CI190" s="69" t="s">
        <v>570</v>
      </c>
      <c r="CJ190" s="68" t="s">
        <v>570</v>
      </c>
      <c r="CK190" s="68">
        <v>45301</v>
      </c>
      <c r="CL190" s="185" t="s">
        <v>823</v>
      </c>
      <c r="CM190" s="67" t="s">
        <v>824</v>
      </c>
      <c r="CN190" s="67" t="s">
        <v>168</v>
      </c>
      <c r="CO190" s="68">
        <v>45196</v>
      </c>
      <c r="CP190" s="185" t="s">
        <v>825</v>
      </c>
      <c r="CQ190" s="67" t="s">
        <v>824</v>
      </c>
      <c r="CR190" s="67" t="s">
        <v>882</v>
      </c>
      <c r="CS190" s="69">
        <v>11006397.880000001</v>
      </c>
      <c r="CT190" s="69" t="s">
        <v>706</v>
      </c>
      <c r="CU190" s="69" t="s">
        <v>707</v>
      </c>
      <c r="CV190" s="69">
        <v>10</v>
      </c>
      <c r="CW190" s="69">
        <v>50</v>
      </c>
      <c r="CX190" s="69">
        <v>0</v>
      </c>
      <c r="CY190" s="69">
        <v>0</v>
      </c>
      <c r="CZ190" s="69">
        <v>-272957</v>
      </c>
      <c r="DA190" s="69">
        <v>0</v>
      </c>
      <c r="DG190" t="str">
        <f t="shared" si="7"/>
        <v>DO</v>
      </c>
    </row>
    <row r="191" spans="1:111">
      <c r="A191" t="str">
        <f t="shared" si="6"/>
        <v>06DO</v>
      </c>
      <c r="B191" s="67" t="s">
        <v>5</v>
      </c>
      <c r="C191" s="67" t="s">
        <v>381</v>
      </c>
      <c r="D191" s="67" t="s">
        <v>382</v>
      </c>
      <c r="E191" s="68">
        <v>44588</v>
      </c>
      <c r="F191" s="185" t="s">
        <v>823</v>
      </c>
      <c r="G191" s="67" t="s">
        <v>829</v>
      </c>
      <c r="H191" s="69">
        <v>2</v>
      </c>
      <c r="I191" s="69">
        <v>5</v>
      </c>
      <c r="J191" s="69">
        <v>450</v>
      </c>
      <c r="K191" s="69">
        <v>483</v>
      </c>
      <c r="L191" s="69">
        <v>372</v>
      </c>
      <c r="M191" s="69">
        <v>111</v>
      </c>
      <c r="N191" s="69">
        <v>0</v>
      </c>
      <c r="O191" s="69">
        <v>0</v>
      </c>
      <c r="P191" s="69">
        <v>33</v>
      </c>
      <c r="Q191" s="80">
        <v>0</v>
      </c>
      <c r="R191" s="80">
        <v>2813265</v>
      </c>
      <c r="S191" s="80">
        <v>50000</v>
      </c>
      <c r="T191" s="80">
        <v>2763265</v>
      </c>
      <c r="U191" s="80">
        <v>2921577</v>
      </c>
      <c r="V191" s="80">
        <v>2938675</v>
      </c>
      <c r="W191" s="80">
        <v>0</v>
      </c>
      <c r="X191" s="80">
        <v>0</v>
      </c>
      <c r="Y191" s="80">
        <v>0</v>
      </c>
      <c r="Z191" s="80">
        <v>2938675</v>
      </c>
      <c r="AA191" s="80">
        <v>2927754</v>
      </c>
      <c r="AB191" s="80">
        <v>65</v>
      </c>
      <c r="AC191" s="69">
        <v>108312</v>
      </c>
      <c r="AD191" s="69">
        <v>12</v>
      </c>
      <c r="AE191" s="69">
        <v>0</v>
      </c>
      <c r="AF191" s="80">
        <v>0</v>
      </c>
      <c r="AG191" s="80">
        <v>47426</v>
      </c>
      <c r="AH191" s="69">
        <v>0</v>
      </c>
      <c r="AI191" s="69">
        <v>0</v>
      </c>
      <c r="AJ191" s="80">
        <v>0</v>
      </c>
      <c r="AK191" s="80">
        <v>-100</v>
      </c>
      <c r="AL191" s="69">
        <v>0</v>
      </c>
      <c r="AM191" s="69">
        <v>0</v>
      </c>
      <c r="AN191" s="80">
        <v>0</v>
      </c>
      <c r="AO191" s="80">
        <v>0</v>
      </c>
      <c r="AP191" s="69">
        <v>0</v>
      </c>
      <c r="AQ191" s="69">
        <v>0</v>
      </c>
      <c r="AR191" s="80">
        <v>0</v>
      </c>
      <c r="AS191" s="80">
        <v>0</v>
      </c>
      <c r="AT191" s="69">
        <v>0</v>
      </c>
      <c r="AU191" s="69">
        <v>0</v>
      </c>
      <c r="AV191" s="80">
        <v>0</v>
      </c>
      <c r="AW191" s="80">
        <v>0</v>
      </c>
      <c r="AX191" s="69">
        <v>0</v>
      </c>
      <c r="AY191" s="69">
        <v>0</v>
      </c>
      <c r="AZ191" s="80">
        <v>0</v>
      </c>
      <c r="BA191" s="80">
        <v>0</v>
      </c>
      <c r="BB191" s="69">
        <v>0</v>
      </c>
      <c r="BC191" s="69">
        <v>0</v>
      </c>
      <c r="BD191" s="80">
        <v>0</v>
      </c>
      <c r="BE191" s="80">
        <v>0</v>
      </c>
      <c r="BF191" s="69">
        <v>0</v>
      </c>
      <c r="BG191" s="69">
        <v>0</v>
      </c>
      <c r="BH191" s="80">
        <v>0</v>
      </c>
      <c r="BI191" s="80">
        <v>0</v>
      </c>
      <c r="BJ191" s="69">
        <v>0</v>
      </c>
      <c r="BK191" s="69">
        <v>0</v>
      </c>
      <c r="BL191" s="80">
        <v>0</v>
      </c>
      <c r="BM191" s="80">
        <v>10986</v>
      </c>
      <c r="BN191" s="69">
        <v>0</v>
      </c>
      <c r="BO191" s="69">
        <v>0</v>
      </c>
      <c r="BP191" s="80">
        <v>0</v>
      </c>
      <c r="BQ191" s="80">
        <v>0</v>
      </c>
      <c r="BR191" s="69">
        <v>0</v>
      </c>
      <c r="BS191" s="69">
        <v>0</v>
      </c>
      <c r="BT191" s="80">
        <v>0</v>
      </c>
      <c r="BU191" s="80">
        <v>0</v>
      </c>
      <c r="BV191" s="69">
        <v>0</v>
      </c>
      <c r="BW191" s="69">
        <v>0</v>
      </c>
      <c r="BX191" s="80">
        <v>0</v>
      </c>
      <c r="BY191" s="80">
        <v>0</v>
      </c>
      <c r="BZ191" s="69">
        <v>0</v>
      </c>
      <c r="CA191" s="69">
        <v>0</v>
      </c>
      <c r="CB191" s="80">
        <v>0</v>
      </c>
      <c r="CC191" s="80">
        <v>58312</v>
      </c>
      <c r="CD191" s="69">
        <v>0</v>
      </c>
      <c r="CE191" s="69" t="s">
        <v>771</v>
      </c>
      <c r="CF191" s="69" t="s">
        <v>772</v>
      </c>
      <c r="CG191" s="69" t="s">
        <v>570</v>
      </c>
      <c r="CH191" s="69" t="s">
        <v>570</v>
      </c>
      <c r="CI191" s="69" t="s">
        <v>570</v>
      </c>
      <c r="CJ191" s="68" t="s">
        <v>570</v>
      </c>
      <c r="CK191" s="68">
        <v>45216</v>
      </c>
      <c r="CL191" s="185" t="s">
        <v>828</v>
      </c>
      <c r="CM191" s="67" t="s">
        <v>824</v>
      </c>
      <c r="CN191" s="67" t="s">
        <v>168</v>
      </c>
      <c r="CO191" s="68">
        <v>45159</v>
      </c>
      <c r="CP191" s="185" t="s">
        <v>825</v>
      </c>
      <c r="CQ191" s="67" t="s">
        <v>824</v>
      </c>
      <c r="CR191" s="67" t="s">
        <v>882</v>
      </c>
      <c r="CS191" s="69">
        <v>3044682.74</v>
      </c>
      <c r="CT191" s="69"/>
      <c r="CU191" s="69"/>
      <c r="CV191" s="69">
        <v>0</v>
      </c>
      <c r="CW191" s="69">
        <v>21</v>
      </c>
      <c r="CX191" s="69">
        <v>0</v>
      </c>
      <c r="CY191" s="69">
        <v>0</v>
      </c>
      <c r="CZ191" s="69">
        <v>0</v>
      </c>
      <c r="DA191" s="69">
        <v>0</v>
      </c>
      <c r="DG191" t="str">
        <f t="shared" si="7"/>
        <v>DO</v>
      </c>
    </row>
    <row r="192" spans="1:111">
      <c r="A192" t="str">
        <f t="shared" si="6"/>
        <v>06DO</v>
      </c>
      <c r="B192" s="67" t="s">
        <v>5</v>
      </c>
      <c r="C192" s="67" t="s">
        <v>773</v>
      </c>
      <c r="D192" s="67" t="s">
        <v>883</v>
      </c>
      <c r="E192" s="68">
        <v>44770</v>
      </c>
      <c r="F192" s="185" t="s">
        <v>825</v>
      </c>
      <c r="G192" s="67" t="s">
        <v>827</v>
      </c>
      <c r="H192" s="69">
        <v>1</v>
      </c>
      <c r="I192" s="69">
        <v>0</v>
      </c>
      <c r="J192" s="69">
        <v>240</v>
      </c>
      <c r="K192" s="69">
        <v>260</v>
      </c>
      <c r="L192" s="69">
        <v>172</v>
      </c>
      <c r="M192" s="69">
        <v>88</v>
      </c>
      <c r="N192" s="69">
        <v>0</v>
      </c>
      <c r="O192" s="69">
        <v>0</v>
      </c>
      <c r="P192" s="69">
        <v>20</v>
      </c>
      <c r="Q192" s="80">
        <v>0</v>
      </c>
      <c r="R192" s="80">
        <v>797552</v>
      </c>
      <c r="S192" s="80">
        <v>50000</v>
      </c>
      <c r="T192" s="80">
        <v>747552</v>
      </c>
      <c r="U192" s="80">
        <v>797552</v>
      </c>
      <c r="V192" s="80">
        <v>706126</v>
      </c>
      <c r="W192" s="80">
        <v>0</v>
      </c>
      <c r="X192" s="80">
        <v>0</v>
      </c>
      <c r="Y192" s="80">
        <v>0</v>
      </c>
      <c r="Z192" s="80">
        <v>706126</v>
      </c>
      <c r="AA192" s="80">
        <v>706126</v>
      </c>
      <c r="AB192" s="80">
        <v>0</v>
      </c>
      <c r="AC192" s="69">
        <v>0</v>
      </c>
      <c r="AD192" s="69">
        <v>20</v>
      </c>
      <c r="AE192" s="69">
        <v>0</v>
      </c>
      <c r="AF192" s="80">
        <v>0</v>
      </c>
      <c r="AG192" s="80">
        <v>0</v>
      </c>
      <c r="AH192" s="69">
        <v>0</v>
      </c>
      <c r="AI192" s="69">
        <v>0</v>
      </c>
      <c r="AJ192" s="80">
        <v>0</v>
      </c>
      <c r="AK192" s="80">
        <v>0</v>
      </c>
      <c r="AL192" s="69">
        <v>0</v>
      </c>
      <c r="AM192" s="69">
        <v>0</v>
      </c>
      <c r="AN192" s="80">
        <v>0</v>
      </c>
      <c r="AO192" s="80">
        <v>0</v>
      </c>
      <c r="AP192" s="69">
        <v>0</v>
      </c>
      <c r="AQ192" s="69">
        <v>0</v>
      </c>
      <c r="AR192" s="80">
        <v>0</v>
      </c>
      <c r="AS192" s="80">
        <v>0</v>
      </c>
      <c r="AT192" s="69">
        <v>0</v>
      </c>
      <c r="AU192" s="69">
        <v>0</v>
      </c>
      <c r="AV192" s="80">
        <v>0</v>
      </c>
      <c r="AW192" s="80">
        <v>0</v>
      </c>
      <c r="AX192" s="69">
        <v>0</v>
      </c>
      <c r="AY192" s="69">
        <v>0</v>
      </c>
      <c r="AZ192" s="80">
        <v>0</v>
      </c>
      <c r="BA192" s="80">
        <v>0</v>
      </c>
      <c r="BB192" s="69">
        <v>0</v>
      </c>
      <c r="BC192" s="69">
        <v>0</v>
      </c>
      <c r="BD192" s="80">
        <v>0</v>
      </c>
      <c r="BE192" s="80">
        <v>0</v>
      </c>
      <c r="BF192" s="69">
        <v>0</v>
      </c>
      <c r="BG192" s="69">
        <v>0</v>
      </c>
      <c r="BH192" s="80">
        <v>0</v>
      </c>
      <c r="BI192" s="80">
        <v>0</v>
      </c>
      <c r="BJ192" s="69">
        <v>0</v>
      </c>
      <c r="BK192" s="69">
        <v>0</v>
      </c>
      <c r="BL192" s="80">
        <v>0</v>
      </c>
      <c r="BM192" s="80">
        <v>0</v>
      </c>
      <c r="BN192" s="69">
        <v>0</v>
      </c>
      <c r="BO192" s="69">
        <v>0</v>
      </c>
      <c r="BP192" s="80">
        <v>0</v>
      </c>
      <c r="BQ192" s="80">
        <v>0</v>
      </c>
      <c r="BR192" s="69">
        <v>0</v>
      </c>
      <c r="BS192" s="69">
        <v>0</v>
      </c>
      <c r="BT192" s="80">
        <v>0</v>
      </c>
      <c r="BU192" s="80">
        <v>0</v>
      </c>
      <c r="BV192" s="69">
        <v>0</v>
      </c>
      <c r="BW192" s="69">
        <v>0</v>
      </c>
      <c r="BX192" s="80">
        <v>0</v>
      </c>
      <c r="BY192" s="80">
        <v>0</v>
      </c>
      <c r="BZ192" s="69">
        <v>0</v>
      </c>
      <c r="CA192" s="69">
        <v>0</v>
      </c>
      <c r="CB192" s="80">
        <v>0</v>
      </c>
      <c r="CC192" s="80">
        <v>0</v>
      </c>
      <c r="CD192" s="69">
        <v>0</v>
      </c>
      <c r="CE192" s="69" t="s">
        <v>716</v>
      </c>
      <c r="CF192" s="69" t="s">
        <v>717</v>
      </c>
      <c r="CG192" s="69" t="s">
        <v>570</v>
      </c>
      <c r="CH192" s="69" t="s">
        <v>570</v>
      </c>
      <c r="CI192" s="69" t="s">
        <v>570</v>
      </c>
      <c r="CJ192" s="68" t="s">
        <v>570</v>
      </c>
      <c r="CK192" s="68">
        <v>45149</v>
      </c>
      <c r="CL192" s="185" t="s">
        <v>825</v>
      </c>
      <c r="CM192" s="67" t="s">
        <v>824</v>
      </c>
      <c r="CN192" s="67" t="s">
        <v>168</v>
      </c>
      <c r="CO192" s="68">
        <v>45106</v>
      </c>
      <c r="CP192" s="185" t="s">
        <v>821</v>
      </c>
      <c r="CQ192" s="67" t="s">
        <v>827</v>
      </c>
      <c r="CR192" s="67" t="s">
        <v>882</v>
      </c>
      <c r="CS192" s="69">
        <v>1509363.9</v>
      </c>
      <c r="CT192" s="69"/>
      <c r="CU192" s="69"/>
      <c r="CV192" s="69">
        <v>0</v>
      </c>
      <c r="CW192" s="69">
        <v>0</v>
      </c>
      <c r="CX192" s="69">
        <v>0</v>
      </c>
      <c r="CY192" s="69">
        <v>0</v>
      </c>
      <c r="CZ192" s="69">
        <v>0</v>
      </c>
      <c r="DA192" s="69">
        <v>0</v>
      </c>
      <c r="DG192" t="str">
        <f t="shared" si="7"/>
        <v>DO</v>
      </c>
    </row>
    <row r="193" spans="1:111">
      <c r="A193" t="str">
        <f t="shared" ref="A193:A235" si="8">CONCATENATE(B193,DG193)</f>
        <v>06DO</v>
      </c>
      <c r="B193" s="67" t="s">
        <v>5</v>
      </c>
      <c r="C193" s="67" t="s">
        <v>383</v>
      </c>
      <c r="D193" s="67" t="s">
        <v>384</v>
      </c>
      <c r="E193" s="68">
        <v>44707</v>
      </c>
      <c r="F193" s="185" t="s">
        <v>821</v>
      </c>
      <c r="G193" s="67" t="s">
        <v>829</v>
      </c>
      <c r="H193" s="69">
        <v>1</v>
      </c>
      <c r="I193" s="69">
        <v>2</v>
      </c>
      <c r="J193" s="69">
        <v>250</v>
      </c>
      <c r="K193" s="69">
        <v>272</v>
      </c>
      <c r="L193" s="69">
        <v>220</v>
      </c>
      <c r="M193" s="69">
        <v>52</v>
      </c>
      <c r="N193" s="69">
        <v>0</v>
      </c>
      <c r="O193" s="69">
        <v>0</v>
      </c>
      <c r="P193" s="69">
        <v>22</v>
      </c>
      <c r="Q193" s="80">
        <v>0</v>
      </c>
      <c r="R193" s="80">
        <v>2697327</v>
      </c>
      <c r="S193" s="80">
        <v>50000</v>
      </c>
      <c r="T193" s="80">
        <v>2647327</v>
      </c>
      <c r="U193" s="80">
        <v>2771657</v>
      </c>
      <c r="V193" s="80">
        <v>2731695</v>
      </c>
      <c r="W193" s="80">
        <v>0</v>
      </c>
      <c r="X193" s="80">
        <v>180000</v>
      </c>
      <c r="Y193" s="80">
        <v>180000</v>
      </c>
      <c r="Z193" s="80">
        <v>2911695</v>
      </c>
      <c r="AA193" s="80">
        <v>2718704</v>
      </c>
      <c r="AB193" s="80">
        <v>-192991</v>
      </c>
      <c r="AC193" s="69">
        <v>74329</v>
      </c>
      <c r="AD193" s="69">
        <v>14</v>
      </c>
      <c r="AE193" s="69">
        <v>0</v>
      </c>
      <c r="AF193" s="80">
        <v>0</v>
      </c>
      <c r="AG193" s="80">
        <v>0</v>
      </c>
      <c r="AH193" s="69">
        <v>0</v>
      </c>
      <c r="AI193" s="69">
        <v>0</v>
      </c>
      <c r="AJ193" s="80">
        <v>0</v>
      </c>
      <c r="AK193" s="80">
        <v>41276</v>
      </c>
      <c r="AL193" s="69">
        <v>0</v>
      </c>
      <c r="AM193" s="69">
        <v>0</v>
      </c>
      <c r="AN193" s="80">
        <v>0</v>
      </c>
      <c r="AO193" s="80">
        <v>0</v>
      </c>
      <c r="AP193" s="69">
        <v>0</v>
      </c>
      <c r="AQ193" s="69">
        <v>0</v>
      </c>
      <c r="AR193" s="80">
        <v>0</v>
      </c>
      <c r="AS193" s="80">
        <v>0</v>
      </c>
      <c r="AT193" s="69">
        <v>0</v>
      </c>
      <c r="AU193" s="69">
        <v>0</v>
      </c>
      <c r="AV193" s="80">
        <v>0</v>
      </c>
      <c r="AW193" s="80">
        <v>0</v>
      </c>
      <c r="AX193" s="69">
        <v>0</v>
      </c>
      <c r="AY193" s="69">
        <v>0</v>
      </c>
      <c r="AZ193" s="80">
        <v>0</v>
      </c>
      <c r="BA193" s="80">
        <v>48138</v>
      </c>
      <c r="BB193" s="69">
        <v>0</v>
      </c>
      <c r="BC193" s="69">
        <v>0</v>
      </c>
      <c r="BD193" s="80">
        <v>0</v>
      </c>
      <c r="BE193" s="80">
        <v>0</v>
      </c>
      <c r="BF193" s="69">
        <v>0</v>
      </c>
      <c r="BG193" s="69">
        <v>0</v>
      </c>
      <c r="BH193" s="80">
        <v>0</v>
      </c>
      <c r="BI193" s="80">
        <v>0</v>
      </c>
      <c r="BJ193" s="69">
        <v>0</v>
      </c>
      <c r="BK193" s="69">
        <v>0</v>
      </c>
      <c r="BL193" s="80">
        <v>0</v>
      </c>
      <c r="BM193" s="80">
        <v>0</v>
      </c>
      <c r="BN193" s="69">
        <v>0</v>
      </c>
      <c r="BO193" s="69">
        <v>0</v>
      </c>
      <c r="BP193" s="80">
        <v>0</v>
      </c>
      <c r="BQ193" s="80">
        <v>0</v>
      </c>
      <c r="BR193" s="69">
        <v>0</v>
      </c>
      <c r="BS193" s="69">
        <v>0</v>
      </c>
      <c r="BT193" s="80">
        <v>0</v>
      </c>
      <c r="BU193" s="80">
        <v>0</v>
      </c>
      <c r="BV193" s="69">
        <v>0</v>
      </c>
      <c r="BW193" s="69">
        <v>0</v>
      </c>
      <c r="BX193" s="80">
        <v>0</v>
      </c>
      <c r="BY193" s="80">
        <v>0</v>
      </c>
      <c r="BZ193" s="69">
        <v>0</v>
      </c>
      <c r="CA193" s="69">
        <v>0</v>
      </c>
      <c r="CB193" s="80">
        <v>0</v>
      </c>
      <c r="CC193" s="80">
        <v>89415</v>
      </c>
      <c r="CD193" s="69">
        <v>0</v>
      </c>
      <c r="CE193" s="69" t="s">
        <v>774</v>
      </c>
      <c r="CF193" s="69" t="s">
        <v>775</v>
      </c>
      <c r="CG193" s="69" t="s">
        <v>570</v>
      </c>
      <c r="CH193" s="69" t="s">
        <v>570</v>
      </c>
      <c r="CI193" s="69" t="s">
        <v>570</v>
      </c>
      <c r="CJ193" s="68" t="s">
        <v>570</v>
      </c>
      <c r="CK193" s="68">
        <v>45161</v>
      </c>
      <c r="CL193" s="185" t="s">
        <v>825</v>
      </c>
      <c r="CM193" s="67" t="s">
        <v>824</v>
      </c>
      <c r="CN193" s="67" t="s">
        <v>168</v>
      </c>
      <c r="CO193" s="68">
        <v>45070</v>
      </c>
      <c r="CP193" s="185" t="s">
        <v>821</v>
      </c>
      <c r="CQ193" s="67" t="s">
        <v>827</v>
      </c>
      <c r="CR193" s="67" t="s">
        <v>881</v>
      </c>
      <c r="CS193" s="69">
        <v>2883318.39</v>
      </c>
      <c r="CT193" s="69" t="s">
        <v>706</v>
      </c>
      <c r="CU193" s="69" t="s">
        <v>707</v>
      </c>
      <c r="CV193" s="69">
        <v>0</v>
      </c>
      <c r="CW193" s="69">
        <v>8</v>
      </c>
      <c r="CX193" s="69">
        <v>0</v>
      </c>
      <c r="CY193" s="69">
        <v>0</v>
      </c>
      <c r="CZ193" s="69">
        <v>0</v>
      </c>
      <c r="DA193" s="69">
        <v>0</v>
      </c>
      <c r="DG193" t="str">
        <f t="shared" ref="DG193:DG235" si="9">IF(LEFT(C193,1)="E","DO","CO")</f>
        <v>DO</v>
      </c>
    </row>
    <row r="194" spans="1:111">
      <c r="A194" t="str">
        <f t="shared" si="8"/>
        <v>06DO</v>
      </c>
      <c r="B194" s="67" t="s">
        <v>5</v>
      </c>
      <c r="C194" s="67" t="s">
        <v>567</v>
      </c>
      <c r="D194" s="67" t="s">
        <v>884</v>
      </c>
      <c r="E194" s="68">
        <v>44434</v>
      </c>
      <c r="F194" s="185" t="s">
        <v>825</v>
      </c>
      <c r="G194" s="67" t="s">
        <v>829</v>
      </c>
      <c r="H194" s="69">
        <v>1</v>
      </c>
      <c r="I194" s="69">
        <v>0</v>
      </c>
      <c r="J194" s="69">
        <v>280</v>
      </c>
      <c r="K194" s="69">
        <v>460</v>
      </c>
      <c r="L194" s="69">
        <v>459</v>
      </c>
      <c r="M194" s="69">
        <v>1</v>
      </c>
      <c r="N194" s="69">
        <v>0</v>
      </c>
      <c r="O194" s="69">
        <v>0</v>
      </c>
      <c r="P194" s="69">
        <v>180</v>
      </c>
      <c r="Q194" s="80">
        <v>0</v>
      </c>
      <c r="R194" s="80">
        <v>757063</v>
      </c>
      <c r="S194" s="80">
        <v>47154</v>
      </c>
      <c r="T194" s="80">
        <v>709909</v>
      </c>
      <c r="U194" s="80">
        <v>757063</v>
      </c>
      <c r="V194" s="80">
        <v>654819</v>
      </c>
      <c r="W194" s="80">
        <v>0</v>
      </c>
      <c r="X194" s="80">
        <v>0</v>
      </c>
      <c r="Y194" s="80">
        <v>0</v>
      </c>
      <c r="Z194" s="80">
        <v>654819</v>
      </c>
      <c r="AA194" s="80">
        <v>654819</v>
      </c>
      <c r="AB194" s="80">
        <v>0</v>
      </c>
      <c r="AC194" s="69">
        <v>0</v>
      </c>
      <c r="AD194" s="69">
        <v>101</v>
      </c>
      <c r="AE194" s="69">
        <v>0</v>
      </c>
      <c r="AF194" s="80">
        <v>0</v>
      </c>
      <c r="AG194" s="80">
        <v>0</v>
      </c>
      <c r="AH194" s="69">
        <v>0</v>
      </c>
      <c r="AI194" s="69">
        <v>0</v>
      </c>
      <c r="AJ194" s="80">
        <v>0</v>
      </c>
      <c r="AK194" s="80">
        <v>0</v>
      </c>
      <c r="AL194" s="69">
        <v>0</v>
      </c>
      <c r="AM194" s="69">
        <v>0</v>
      </c>
      <c r="AN194" s="80">
        <v>0</v>
      </c>
      <c r="AO194" s="80">
        <v>0</v>
      </c>
      <c r="AP194" s="69">
        <v>0</v>
      </c>
      <c r="AQ194" s="69">
        <v>0</v>
      </c>
      <c r="AR194" s="80">
        <v>0</v>
      </c>
      <c r="AS194" s="80">
        <v>0</v>
      </c>
      <c r="AT194" s="69">
        <v>0</v>
      </c>
      <c r="AU194" s="69">
        <v>0</v>
      </c>
      <c r="AV194" s="80">
        <v>0</v>
      </c>
      <c r="AW194" s="80">
        <v>0</v>
      </c>
      <c r="AX194" s="69">
        <v>0</v>
      </c>
      <c r="AY194" s="69">
        <v>0</v>
      </c>
      <c r="AZ194" s="80">
        <v>0</v>
      </c>
      <c r="BA194" s="80">
        <v>0</v>
      </c>
      <c r="BB194" s="69">
        <v>0</v>
      </c>
      <c r="BC194" s="69">
        <v>55</v>
      </c>
      <c r="BD194" s="80">
        <v>0</v>
      </c>
      <c r="BE194" s="80">
        <v>0</v>
      </c>
      <c r="BF194" s="69">
        <v>0</v>
      </c>
      <c r="BG194" s="69">
        <v>0</v>
      </c>
      <c r="BH194" s="80">
        <v>0</v>
      </c>
      <c r="BI194" s="80">
        <v>0</v>
      </c>
      <c r="BJ194" s="69">
        <v>0</v>
      </c>
      <c r="BK194" s="69">
        <v>0</v>
      </c>
      <c r="BL194" s="80">
        <v>0</v>
      </c>
      <c r="BM194" s="80">
        <v>0</v>
      </c>
      <c r="BN194" s="69">
        <v>0</v>
      </c>
      <c r="BO194" s="69">
        <v>0</v>
      </c>
      <c r="BP194" s="80">
        <v>0</v>
      </c>
      <c r="BQ194" s="80">
        <v>0</v>
      </c>
      <c r="BR194" s="69">
        <v>0</v>
      </c>
      <c r="BS194" s="69">
        <v>0</v>
      </c>
      <c r="BT194" s="80">
        <v>0</v>
      </c>
      <c r="BU194" s="80">
        <v>0</v>
      </c>
      <c r="BV194" s="69">
        <v>0</v>
      </c>
      <c r="BW194" s="69">
        <v>0</v>
      </c>
      <c r="BX194" s="80">
        <v>0</v>
      </c>
      <c r="BY194" s="80">
        <v>0</v>
      </c>
      <c r="BZ194" s="69">
        <v>0</v>
      </c>
      <c r="CA194" s="69">
        <v>55</v>
      </c>
      <c r="CB194" s="80">
        <v>0</v>
      </c>
      <c r="CC194" s="80">
        <v>0</v>
      </c>
      <c r="CD194" s="69">
        <v>0</v>
      </c>
      <c r="CE194" s="69" t="s">
        <v>776</v>
      </c>
      <c r="CF194" s="69" t="s">
        <v>777</v>
      </c>
      <c r="CG194" s="69" t="s">
        <v>570</v>
      </c>
      <c r="CH194" s="69" t="s">
        <v>570</v>
      </c>
      <c r="CI194" s="69" t="s">
        <v>570</v>
      </c>
      <c r="CJ194" s="68" t="s">
        <v>570</v>
      </c>
      <c r="CK194" s="68">
        <v>45121</v>
      </c>
      <c r="CL194" s="185" t="s">
        <v>825</v>
      </c>
      <c r="CM194" s="67" t="s">
        <v>824</v>
      </c>
      <c r="CN194" s="67" t="s">
        <v>168</v>
      </c>
      <c r="CO194" s="68">
        <v>45022</v>
      </c>
      <c r="CP194" s="185" t="s">
        <v>821</v>
      </c>
      <c r="CQ194" s="67" t="s">
        <v>827</v>
      </c>
      <c r="CR194" s="67" t="s">
        <v>881</v>
      </c>
      <c r="CS194" s="69">
        <v>1042435.8</v>
      </c>
      <c r="CT194" s="69"/>
      <c r="CU194" s="69"/>
      <c r="CV194" s="69">
        <v>0</v>
      </c>
      <c r="CW194" s="69">
        <v>24</v>
      </c>
      <c r="CX194" s="69">
        <v>0</v>
      </c>
      <c r="CY194" s="69">
        <v>0</v>
      </c>
      <c r="CZ194" s="69">
        <v>0</v>
      </c>
      <c r="DA194" s="69">
        <v>0</v>
      </c>
      <c r="DG194" t="str">
        <f t="shared" si="9"/>
        <v>DO</v>
      </c>
    </row>
    <row r="195" spans="1:111">
      <c r="A195" t="str">
        <f t="shared" si="8"/>
        <v>06DO</v>
      </c>
      <c r="B195" s="67" t="s">
        <v>5</v>
      </c>
      <c r="C195" s="67" t="s">
        <v>532</v>
      </c>
      <c r="D195" s="67" t="s">
        <v>885</v>
      </c>
      <c r="E195" s="68">
        <v>44840</v>
      </c>
      <c r="F195" s="185" t="s">
        <v>828</v>
      </c>
      <c r="G195" s="67" t="s">
        <v>827</v>
      </c>
      <c r="H195" s="69">
        <v>2</v>
      </c>
      <c r="I195" s="69">
        <v>0</v>
      </c>
      <c r="J195" s="69">
        <v>200</v>
      </c>
      <c r="K195" s="69">
        <v>217</v>
      </c>
      <c r="L195" s="69">
        <v>206</v>
      </c>
      <c r="M195" s="69">
        <v>11</v>
      </c>
      <c r="N195" s="69">
        <v>0</v>
      </c>
      <c r="O195" s="69">
        <v>0</v>
      </c>
      <c r="P195" s="69">
        <v>17</v>
      </c>
      <c r="Q195" s="80">
        <v>0</v>
      </c>
      <c r="R195" s="80">
        <v>779455</v>
      </c>
      <c r="S195" s="80">
        <v>29484</v>
      </c>
      <c r="T195" s="80">
        <v>749971</v>
      </c>
      <c r="U195" s="80">
        <v>779455</v>
      </c>
      <c r="V195" s="80">
        <v>733765</v>
      </c>
      <c r="W195" s="80">
        <v>0</v>
      </c>
      <c r="X195" s="80">
        <v>0</v>
      </c>
      <c r="Y195" s="80">
        <v>0</v>
      </c>
      <c r="Z195" s="80">
        <v>733765</v>
      </c>
      <c r="AA195" s="80">
        <v>733765</v>
      </c>
      <c r="AB195" s="80">
        <v>0</v>
      </c>
      <c r="AC195" s="69">
        <v>0</v>
      </c>
      <c r="AD195" s="69">
        <v>8</v>
      </c>
      <c r="AE195" s="69">
        <v>0</v>
      </c>
      <c r="AF195" s="80">
        <v>0</v>
      </c>
      <c r="AG195" s="80">
        <v>0</v>
      </c>
      <c r="AH195" s="69">
        <v>0</v>
      </c>
      <c r="AI195" s="69">
        <v>0</v>
      </c>
      <c r="AJ195" s="80">
        <v>0</v>
      </c>
      <c r="AK195" s="80">
        <v>0</v>
      </c>
      <c r="AL195" s="69">
        <v>0</v>
      </c>
      <c r="AM195" s="69">
        <v>0</v>
      </c>
      <c r="AN195" s="80">
        <v>0</v>
      </c>
      <c r="AO195" s="80">
        <v>0</v>
      </c>
      <c r="AP195" s="69">
        <v>0</v>
      </c>
      <c r="AQ195" s="69">
        <v>0</v>
      </c>
      <c r="AR195" s="80">
        <v>0</v>
      </c>
      <c r="AS195" s="80">
        <v>0</v>
      </c>
      <c r="AT195" s="69">
        <v>0</v>
      </c>
      <c r="AU195" s="69">
        <v>0</v>
      </c>
      <c r="AV195" s="80">
        <v>0</v>
      </c>
      <c r="AW195" s="80">
        <v>0</v>
      </c>
      <c r="AX195" s="69">
        <v>0</v>
      </c>
      <c r="AY195" s="69">
        <v>0</v>
      </c>
      <c r="AZ195" s="80">
        <v>0</v>
      </c>
      <c r="BA195" s="80">
        <v>7444</v>
      </c>
      <c r="BB195" s="69">
        <v>0</v>
      </c>
      <c r="BC195" s="69">
        <v>0</v>
      </c>
      <c r="BD195" s="80">
        <v>0</v>
      </c>
      <c r="BE195" s="80">
        <v>0</v>
      </c>
      <c r="BF195" s="69">
        <v>0</v>
      </c>
      <c r="BG195" s="69">
        <v>0</v>
      </c>
      <c r="BH195" s="80">
        <v>0</v>
      </c>
      <c r="BI195" s="80">
        <v>0</v>
      </c>
      <c r="BJ195" s="69">
        <v>0</v>
      </c>
      <c r="BK195" s="69">
        <v>0</v>
      </c>
      <c r="BL195" s="80">
        <v>0</v>
      </c>
      <c r="BM195" s="80">
        <v>0</v>
      </c>
      <c r="BN195" s="69">
        <v>0</v>
      </c>
      <c r="BO195" s="69">
        <v>0</v>
      </c>
      <c r="BP195" s="80">
        <v>0</v>
      </c>
      <c r="BQ195" s="80">
        <v>0</v>
      </c>
      <c r="BR195" s="69">
        <v>0</v>
      </c>
      <c r="BS195" s="69">
        <v>0</v>
      </c>
      <c r="BT195" s="80">
        <v>0</v>
      </c>
      <c r="BU195" s="80">
        <v>0</v>
      </c>
      <c r="BV195" s="69">
        <v>0</v>
      </c>
      <c r="BW195" s="69">
        <v>0</v>
      </c>
      <c r="BX195" s="80">
        <v>0</v>
      </c>
      <c r="BY195" s="80">
        <v>0</v>
      </c>
      <c r="BZ195" s="69">
        <v>0</v>
      </c>
      <c r="CA195" s="69">
        <v>0</v>
      </c>
      <c r="CB195" s="80">
        <v>0</v>
      </c>
      <c r="CC195" s="80">
        <v>7444</v>
      </c>
      <c r="CD195" s="69">
        <v>0</v>
      </c>
      <c r="CE195" s="69" t="s">
        <v>778</v>
      </c>
      <c r="CF195" s="69" t="s">
        <v>779</v>
      </c>
      <c r="CG195" s="69" t="s">
        <v>570</v>
      </c>
      <c r="CH195" s="69" t="s">
        <v>570</v>
      </c>
      <c r="CI195" s="69" t="s">
        <v>570</v>
      </c>
      <c r="CJ195" s="68" t="s">
        <v>570</v>
      </c>
      <c r="CK195" s="68">
        <v>45300</v>
      </c>
      <c r="CL195" s="185" t="s">
        <v>823</v>
      </c>
      <c r="CM195" s="67" t="s">
        <v>824</v>
      </c>
      <c r="CN195" s="67" t="s">
        <v>168</v>
      </c>
      <c r="CO195" s="68">
        <v>45273</v>
      </c>
      <c r="CP195" s="185" t="s">
        <v>828</v>
      </c>
      <c r="CQ195" s="67" t="s">
        <v>824</v>
      </c>
      <c r="CR195" s="67" t="s">
        <v>882</v>
      </c>
      <c r="CS195" s="69">
        <v>612148</v>
      </c>
      <c r="CT195" s="69"/>
      <c r="CU195" s="69"/>
      <c r="CV195" s="69">
        <v>0</v>
      </c>
      <c r="CW195" s="69">
        <v>9</v>
      </c>
      <c r="CX195" s="69">
        <v>0</v>
      </c>
      <c r="CY195" s="69">
        <v>0</v>
      </c>
      <c r="CZ195" s="69">
        <v>0</v>
      </c>
      <c r="DA195" s="69">
        <v>0</v>
      </c>
      <c r="DG195" t="str">
        <f t="shared" si="9"/>
        <v>DO</v>
      </c>
    </row>
    <row r="196" spans="1:111">
      <c r="A196" t="str">
        <f t="shared" si="8"/>
        <v>06DO</v>
      </c>
      <c r="B196" s="67" t="s">
        <v>5</v>
      </c>
      <c r="C196" s="67" t="s">
        <v>533</v>
      </c>
      <c r="D196" s="67" t="s">
        <v>534</v>
      </c>
      <c r="E196" s="68">
        <v>44882</v>
      </c>
      <c r="F196" s="185" t="s">
        <v>828</v>
      </c>
      <c r="G196" s="67" t="s">
        <v>827</v>
      </c>
      <c r="H196" s="69">
        <v>1</v>
      </c>
      <c r="I196" s="69">
        <v>0</v>
      </c>
      <c r="J196" s="69">
        <v>380</v>
      </c>
      <c r="K196" s="69">
        <v>414</v>
      </c>
      <c r="L196" s="69">
        <v>307</v>
      </c>
      <c r="M196" s="69">
        <v>107</v>
      </c>
      <c r="N196" s="69">
        <v>0</v>
      </c>
      <c r="O196" s="69">
        <v>0</v>
      </c>
      <c r="P196" s="69">
        <v>34</v>
      </c>
      <c r="Q196" s="80">
        <v>0</v>
      </c>
      <c r="R196" s="80">
        <v>1446162</v>
      </c>
      <c r="S196" s="80">
        <v>50000</v>
      </c>
      <c r="T196" s="80">
        <v>1396162</v>
      </c>
      <c r="U196" s="80">
        <v>1446162</v>
      </c>
      <c r="V196" s="80">
        <v>1381923</v>
      </c>
      <c r="W196" s="80">
        <v>0</v>
      </c>
      <c r="X196" s="80">
        <v>0</v>
      </c>
      <c r="Y196" s="80">
        <v>0</v>
      </c>
      <c r="Z196" s="80">
        <v>1381923</v>
      </c>
      <c r="AA196" s="80">
        <v>1381923</v>
      </c>
      <c r="AB196" s="80">
        <v>0</v>
      </c>
      <c r="AC196" s="69">
        <v>0</v>
      </c>
      <c r="AD196" s="69">
        <v>9</v>
      </c>
      <c r="AE196" s="69">
        <v>0</v>
      </c>
      <c r="AF196" s="80">
        <v>0</v>
      </c>
      <c r="AG196" s="80">
        <v>0</v>
      </c>
      <c r="AH196" s="69">
        <v>0</v>
      </c>
      <c r="AI196" s="69">
        <v>0</v>
      </c>
      <c r="AJ196" s="80">
        <v>0</v>
      </c>
      <c r="AK196" s="80">
        <v>0</v>
      </c>
      <c r="AL196" s="69">
        <v>0</v>
      </c>
      <c r="AM196" s="69">
        <v>0</v>
      </c>
      <c r="AN196" s="80">
        <v>0</v>
      </c>
      <c r="AO196" s="80">
        <v>0</v>
      </c>
      <c r="AP196" s="69">
        <v>0</v>
      </c>
      <c r="AQ196" s="69">
        <v>0</v>
      </c>
      <c r="AR196" s="80">
        <v>0</v>
      </c>
      <c r="AS196" s="80">
        <v>0</v>
      </c>
      <c r="AT196" s="69">
        <v>0</v>
      </c>
      <c r="AU196" s="69">
        <v>0</v>
      </c>
      <c r="AV196" s="80">
        <v>0</v>
      </c>
      <c r="AW196" s="80">
        <v>0</v>
      </c>
      <c r="AX196" s="69">
        <v>0</v>
      </c>
      <c r="AY196" s="69">
        <v>0</v>
      </c>
      <c r="AZ196" s="80">
        <v>0</v>
      </c>
      <c r="BA196" s="80">
        <v>41448</v>
      </c>
      <c r="BB196" s="69">
        <v>0</v>
      </c>
      <c r="BC196" s="69">
        <v>0</v>
      </c>
      <c r="BD196" s="80">
        <v>0</v>
      </c>
      <c r="BE196" s="80">
        <v>0</v>
      </c>
      <c r="BF196" s="69">
        <v>0</v>
      </c>
      <c r="BG196" s="69">
        <v>0</v>
      </c>
      <c r="BH196" s="80">
        <v>0</v>
      </c>
      <c r="BI196" s="80">
        <v>0</v>
      </c>
      <c r="BJ196" s="69">
        <v>0</v>
      </c>
      <c r="BK196" s="69">
        <v>0</v>
      </c>
      <c r="BL196" s="80">
        <v>0</v>
      </c>
      <c r="BM196" s="80">
        <v>0</v>
      </c>
      <c r="BN196" s="69">
        <v>0</v>
      </c>
      <c r="BO196" s="69">
        <v>0</v>
      </c>
      <c r="BP196" s="80">
        <v>0</v>
      </c>
      <c r="BQ196" s="80">
        <v>0</v>
      </c>
      <c r="BR196" s="69">
        <v>0</v>
      </c>
      <c r="BS196" s="69">
        <v>0</v>
      </c>
      <c r="BT196" s="80">
        <v>0</v>
      </c>
      <c r="BU196" s="80">
        <v>0</v>
      </c>
      <c r="BV196" s="69">
        <v>0</v>
      </c>
      <c r="BW196" s="69">
        <v>0</v>
      </c>
      <c r="BX196" s="80">
        <v>0</v>
      </c>
      <c r="BY196" s="80">
        <v>0</v>
      </c>
      <c r="BZ196" s="69">
        <v>0</v>
      </c>
      <c r="CA196" s="69">
        <v>0</v>
      </c>
      <c r="CB196" s="80">
        <v>0</v>
      </c>
      <c r="CC196" s="80">
        <v>41448</v>
      </c>
      <c r="CD196" s="69">
        <v>0</v>
      </c>
      <c r="CE196" s="69" t="s">
        <v>620</v>
      </c>
      <c r="CF196" s="69" t="s">
        <v>621</v>
      </c>
      <c r="CG196" s="69" t="s">
        <v>570</v>
      </c>
      <c r="CH196" s="69" t="s">
        <v>570</v>
      </c>
      <c r="CI196" s="69" t="s">
        <v>570</v>
      </c>
      <c r="CJ196" s="68" t="s">
        <v>570</v>
      </c>
      <c r="CK196" s="68">
        <v>45366</v>
      </c>
      <c r="CL196" s="185" t="s">
        <v>823</v>
      </c>
      <c r="CM196" s="67" t="s">
        <v>824</v>
      </c>
      <c r="CN196" s="67" t="s">
        <v>168</v>
      </c>
      <c r="CO196" s="68">
        <v>45330</v>
      </c>
      <c r="CP196" s="185" t="s">
        <v>823</v>
      </c>
      <c r="CQ196" s="67" t="s">
        <v>824</v>
      </c>
      <c r="CR196" s="67" t="s">
        <v>882</v>
      </c>
      <c r="CS196" s="69">
        <v>2588372.7999999998</v>
      </c>
      <c r="CT196" s="69"/>
      <c r="CU196" s="69"/>
      <c r="CV196" s="69">
        <v>0</v>
      </c>
      <c r="CW196" s="69">
        <v>25</v>
      </c>
      <c r="CX196" s="69">
        <v>0</v>
      </c>
      <c r="CY196" s="69">
        <v>0</v>
      </c>
      <c r="CZ196" s="69">
        <v>0</v>
      </c>
      <c r="DA196" s="69">
        <v>0</v>
      </c>
      <c r="DG196" t="str">
        <f t="shared" si="9"/>
        <v>DO</v>
      </c>
    </row>
    <row r="197" spans="1:111">
      <c r="A197" t="str">
        <f t="shared" si="8"/>
        <v>07CO</v>
      </c>
      <c r="B197" s="67" t="s">
        <v>6</v>
      </c>
      <c r="C197" s="67" t="s">
        <v>423</v>
      </c>
      <c r="D197" s="67" t="s">
        <v>424</v>
      </c>
      <c r="E197" s="68">
        <v>43551</v>
      </c>
      <c r="F197" s="185" t="s">
        <v>823</v>
      </c>
      <c r="G197" s="67" t="s">
        <v>834</v>
      </c>
      <c r="H197" s="69">
        <v>3</v>
      </c>
      <c r="I197" s="69">
        <v>4</v>
      </c>
      <c r="J197" s="69">
        <v>860</v>
      </c>
      <c r="K197" s="69">
        <v>964</v>
      </c>
      <c r="L197" s="69">
        <v>931</v>
      </c>
      <c r="M197" s="69">
        <v>33</v>
      </c>
      <c r="N197" s="69">
        <v>0</v>
      </c>
      <c r="O197" s="69">
        <v>0</v>
      </c>
      <c r="P197" s="69">
        <v>104</v>
      </c>
      <c r="Q197" s="80">
        <v>0</v>
      </c>
      <c r="R197" s="80">
        <v>20155312</v>
      </c>
      <c r="S197" s="80">
        <v>406894</v>
      </c>
      <c r="T197" s="80">
        <v>19748419</v>
      </c>
      <c r="U197" s="80">
        <v>20804212</v>
      </c>
      <c r="V197" s="80">
        <v>20013184</v>
      </c>
      <c r="W197" s="80">
        <v>0</v>
      </c>
      <c r="X197" s="80">
        <v>0</v>
      </c>
      <c r="Y197" s="80">
        <v>0</v>
      </c>
      <c r="Z197" s="80">
        <v>20013184</v>
      </c>
      <c r="AA197" s="80">
        <v>19790050</v>
      </c>
      <c r="AB197" s="80">
        <v>-223135</v>
      </c>
      <c r="AC197" s="69">
        <v>648900</v>
      </c>
      <c r="AD197" s="69">
        <v>54</v>
      </c>
      <c r="AE197" s="69">
        <v>0</v>
      </c>
      <c r="AF197" s="80">
        <v>0</v>
      </c>
      <c r="AG197" s="80">
        <v>350213</v>
      </c>
      <c r="AH197" s="69">
        <v>0</v>
      </c>
      <c r="AI197" s="69">
        <v>0</v>
      </c>
      <c r="AJ197" s="80">
        <v>0</v>
      </c>
      <c r="AK197" s="80">
        <v>262060</v>
      </c>
      <c r="AL197" s="69">
        <v>6325</v>
      </c>
      <c r="AM197" s="69">
        <v>0</v>
      </c>
      <c r="AN197" s="80">
        <v>0</v>
      </c>
      <c r="AO197" s="80">
        <v>0</v>
      </c>
      <c r="AP197" s="69">
        <v>0</v>
      </c>
      <c r="AQ197" s="69">
        <v>0</v>
      </c>
      <c r="AR197" s="80">
        <v>0</v>
      </c>
      <c r="AS197" s="80">
        <v>0</v>
      </c>
      <c r="AT197" s="69">
        <v>0</v>
      </c>
      <c r="AU197" s="69">
        <v>0</v>
      </c>
      <c r="AV197" s="80">
        <v>0</v>
      </c>
      <c r="AW197" s="80">
        <v>0</v>
      </c>
      <c r="AX197" s="69">
        <v>0</v>
      </c>
      <c r="AY197" s="69">
        <v>0</v>
      </c>
      <c r="AZ197" s="80">
        <v>0</v>
      </c>
      <c r="BA197" s="80">
        <v>0</v>
      </c>
      <c r="BB197" s="69">
        <v>0</v>
      </c>
      <c r="BC197" s="69">
        <v>0</v>
      </c>
      <c r="BD197" s="80">
        <v>0</v>
      </c>
      <c r="BE197" s="80">
        <v>0</v>
      </c>
      <c r="BF197" s="69">
        <v>0</v>
      </c>
      <c r="BG197" s="69">
        <v>0</v>
      </c>
      <c r="BH197" s="80">
        <v>0</v>
      </c>
      <c r="BI197" s="80">
        <v>0</v>
      </c>
      <c r="BJ197" s="69">
        <v>0</v>
      </c>
      <c r="BK197" s="69">
        <v>0</v>
      </c>
      <c r="BL197" s="80">
        <v>0</v>
      </c>
      <c r="BM197" s="80">
        <v>25706</v>
      </c>
      <c r="BN197" s="69">
        <v>0</v>
      </c>
      <c r="BO197" s="69">
        <v>0</v>
      </c>
      <c r="BP197" s="80">
        <v>0</v>
      </c>
      <c r="BQ197" s="80">
        <v>0</v>
      </c>
      <c r="BR197" s="69">
        <v>0</v>
      </c>
      <c r="BS197" s="69">
        <v>0</v>
      </c>
      <c r="BT197" s="80">
        <v>0</v>
      </c>
      <c r="BU197" s="80">
        <v>0</v>
      </c>
      <c r="BV197" s="69">
        <v>0</v>
      </c>
      <c r="BW197" s="69">
        <v>0</v>
      </c>
      <c r="BX197" s="80">
        <v>0</v>
      </c>
      <c r="BY197" s="80">
        <v>0</v>
      </c>
      <c r="BZ197" s="69">
        <v>0</v>
      </c>
      <c r="CA197" s="69">
        <v>0</v>
      </c>
      <c r="CB197" s="80">
        <v>0</v>
      </c>
      <c r="CC197" s="80">
        <v>637979</v>
      </c>
      <c r="CD197" s="69">
        <v>6325</v>
      </c>
      <c r="CE197" s="69" t="s">
        <v>630</v>
      </c>
      <c r="CF197" s="69" t="s">
        <v>631</v>
      </c>
      <c r="CG197" s="69" t="s">
        <v>570</v>
      </c>
      <c r="CH197" s="69" t="s">
        <v>570</v>
      </c>
      <c r="CI197" s="69" t="s">
        <v>570</v>
      </c>
      <c r="CJ197" s="68" t="s">
        <v>570</v>
      </c>
      <c r="CK197" s="68">
        <v>45233</v>
      </c>
      <c r="CL197" s="185" t="s">
        <v>828</v>
      </c>
      <c r="CM197" s="67" t="s">
        <v>824</v>
      </c>
      <c r="CN197" s="67" t="s">
        <v>168</v>
      </c>
      <c r="CO197" s="68">
        <v>44663</v>
      </c>
      <c r="CP197" s="185" t="s">
        <v>821</v>
      </c>
      <c r="CQ197" s="67" t="s">
        <v>829</v>
      </c>
      <c r="CR197" s="67" t="s">
        <v>886</v>
      </c>
      <c r="CS197" s="69">
        <v>29301814.469999999</v>
      </c>
      <c r="CT197" s="69"/>
      <c r="CU197" s="69"/>
      <c r="CV197" s="69">
        <v>0</v>
      </c>
      <c r="CW197" s="69">
        <v>50</v>
      </c>
      <c r="CX197" s="69">
        <v>0</v>
      </c>
      <c r="CY197" s="69">
        <v>0</v>
      </c>
      <c r="CZ197" s="69">
        <v>0</v>
      </c>
      <c r="DA197" s="69">
        <v>0</v>
      </c>
      <c r="DG197" t="str">
        <f t="shared" si="9"/>
        <v>CO</v>
      </c>
    </row>
    <row r="198" spans="1:111">
      <c r="A198" t="str">
        <f t="shared" si="8"/>
        <v>07CO</v>
      </c>
      <c r="B198" s="67" t="s">
        <v>6</v>
      </c>
      <c r="C198" s="67" t="s">
        <v>425</v>
      </c>
      <c r="D198" s="67" t="s">
        <v>426</v>
      </c>
      <c r="E198" s="68">
        <v>43523</v>
      </c>
      <c r="F198" s="185" t="s">
        <v>823</v>
      </c>
      <c r="G198" s="67" t="s">
        <v>834</v>
      </c>
      <c r="H198" s="69">
        <v>3</v>
      </c>
      <c r="I198" s="69">
        <v>6</v>
      </c>
      <c r="J198" s="69">
        <v>445</v>
      </c>
      <c r="K198" s="69">
        <v>671</v>
      </c>
      <c r="L198" s="69">
        <v>685</v>
      </c>
      <c r="M198" s="69">
        <v>-14</v>
      </c>
      <c r="N198" s="69">
        <v>14</v>
      </c>
      <c r="O198" s="69">
        <v>0</v>
      </c>
      <c r="P198" s="69">
        <v>114</v>
      </c>
      <c r="Q198" s="80">
        <v>112</v>
      </c>
      <c r="R198" s="80">
        <v>9277781</v>
      </c>
      <c r="S198" s="80">
        <v>90000</v>
      </c>
      <c r="T198" s="80">
        <v>9187781</v>
      </c>
      <c r="U198" s="80">
        <v>9481539</v>
      </c>
      <c r="V198" s="80">
        <v>10184938</v>
      </c>
      <c r="W198" s="80">
        <v>-48258</v>
      </c>
      <c r="X198" s="80">
        <v>300000</v>
      </c>
      <c r="Y198" s="80">
        <v>251742</v>
      </c>
      <c r="Z198" s="80">
        <v>10436680</v>
      </c>
      <c r="AA198" s="80">
        <v>10081240</v>
      </c>
      <c r="AB198" s="80">
        <v>-350246</v>
      </c>
      <c r="AC198" s="69">
        <v>203759</v>
      </c>
      <c r="AD198" s="69">
        <v>58</v>
      </c>
      <c r="AE198" s="69">
        <v>0</v>
      </c>
      <c r="AF198" s="80">
        <v>21</v>
      </c>
      <c r="AG198" s="80">
        <v>283799</v>
      </c>
      <c r="AH198" s="69">
        <v>0</v>
      </c>
      <c r="AI198" s="69">
        <v>0</v>
      </c>
      <c r="AJ198" s="80">
        <v>0</v>
      </c>
      <c r="AK198" s="80">
        <v>16679</v>
      </c>
      <c r="AL198" s="69">
        <v>10786</v>
      </c>
      <c r="AM198" s="69">
        <v>0</v>
      </c>
      <c r="AN198" s="80">
        <v>0</v>
      </c>
      <c r="AO198" s="80">
        <v>0</v>
      </c>
      <c r="AP198" s="69">
        <v>0</v>
      </c>
      <c r="AQ198" s="69">
        <v>0</v>
      </c>
      <c r="AR198" s="80">
        <v>0</v>
      </c>
      <c r="AS198" s="80">
        <v>0</v>
      </c>
      <c r="AT198" s="69">
        <v>0</v>
      </c>
      <c r="AU198" s="69">
        <v>0</v>
      </c>
      <c r="AV198" s="80">
        <v>0</v>
      </c>
      <c r="AW198" s="80">
        <v>0</v>
      </c>
      <c r="AX198" s="69">
        <v>0</v>
      </c>
      <c r="AY198" s="69">
        <v>0</v>
      </c>
      <c r="AZ198" s="80">
        <v>91</v>
      </c>
      <c r="BA198" s="80">
        <v>-96529</v>
      </c>
      <c r="BB198" s="69">
        <v>0</v>
      </c>
      <c r="BC198" s="69">
        <v>0</v>
      </c>
      <c r="BD198" s="80">
        <v>0</v>
      </c>
      <c r="BE198" s="80">
        <v>12534</v>
      </c>
      <c r="BF198" s="69">
        <v>0</v>
      </c>
      <c r="BG198" s="69">
        <v>0</v>
      </c>
      <c r="BH198" s="80">
        <v>0</v>
      </c>
      <c r="BI198" s="80">
        <v>0</v>
      </c>
      <c r="BJ198" s="69">
        <v>0</v>
      </c>
      <c r="BK198" s="69">
        <v>0</v>
      </c>
      <c r="BL198" s="80">
        <v>0</v>
      </c>
      <c r="BM198" s="80">
        <v>0</v>
      </c>
      <c r="BN198" s="69">
        <v>0</v>
      </c>
      <c r="BO198" s="69">
        <v>0</v>
      </c>
      <c r="BP198" s="80">
        <v>0</v>
      </c>
      <c r="BQ198" s="80">
        <v>0</v>
      </c>
      <c r="BR198" s="69">
        <v>0</v>
      </c>
      <c r="BS198" s="69">
        <v>0</v>
      </c>
      <c r="BT198" s="80">
        <v>0</v>
      </c>
      <c r="BU198" s="80">
        <v>0</v>
      </c>
      <c r="BV198" s="69">
        <v>0</v>
      </c>
      <c r="BW198" s="69">
        <v>0</v>
      </c>
      <c r="BX198" s="80">
        <v>0</v>
      </c>
      <c r="BY198" s="80">
        <v>0</v>
      </c>
      <c r="BZ198" s="69">
        <v>0</v>
      </c>
      <c r="CA198" s="69">
        <v>0</v>
      </c>
      <c r="CB198" s="80">
        <v>112</v>
      </c>
      <c r="CC198" s="80">
        <v>216484</v>
      </c>
      <c r="CD198" s="69">
        <v>10786</v>
      </c>
      <c r="CE198" s="69" t="s">
        <v>801</v>
      </c>
      <c r="CF198" s="69" t="s">
        <v>802</v>
      </c>
      <c r="CG198" s="69" t="s">
        <v>570</v>
      </c>
      <c r="CH198" s="69" t="s">
        <v>570</v>
      </c>
      <c r="CI198" s="69" t="s">
        <v>570</v>
      </c>
      <c r="CJ198" s="68" t="s">
        <v>570</v>
      </c>
      <c r="CK198" s="68">
        <v>45166</v>
      </c>
      <c r="CL198" s="185" t="s">
        <v>825</v>
      </c>
      <c r="CM198" s="67" t="s">
        <v>824</v>
      </c>
      <c r="CN198" s="67" t="s">
        <v>168</v>
      </c>
      <c r="CO198" s="68">
        <v>44372</v>
      </c>
      <c r="CP198" s="185" t="s">
        <v>821</v>
      </c>
      <c r="CQ198" s="67" t="s">
        <v>822</v>
      </c>
      <c r="CR198" s="67" t="s">
        <v>887</v>
      </c>
      <c r="CS198" s="69">
        <v>9500000</v>
      </c>
      <c r="CT198" s="69" t="s">
        <v>713</v>
      </c>
      <c r="CU198" s="69" t="s">
        <v>714</v>
      </c>
      <c r="CV198" s="69">
        <v>0</v>
      </c>
      <c r="CW198" s="69">
        <v>56</v>
      </c>
      <c r="CX198" s="69">
        <v>0</v>
      </c>
      <c r="CY198" s="69">
        <v>0</v>
      </c>
      <c r="CZ198" s="69">
        <v>0</v>
      </c>
      <c r="DA198" s="69">
        <v>0</v>
      </c>
      <c r="DG198" t="str">
        <f t="shared" si="9"/>
        <v>CO</v>
      </c>
    </row>
    <row r="199" spans="1:111">
      <c r="A199" t="str">
        <f t="shared" si="8"/>
        <v>07CO</v>
      </c>
      <c r="B199" s="67" t="s">
        <v>6</v>
      </c>
      <c r="C199" s="67" t="s">
        <v>543</v>
      </c>
      <c r="D199" s="67" t="s">
        <v>544</v>
      </c>
      <c r="E199" s="68">
        <v>43950</v>
      </c>
      <c r="F199" s="185" t="s">
        <v>821</v>
      </c>
      <c r="G199" s="67" t="s">
        <v>826</v>
      </c>
      <c r="H199" s="69">
        <v>1</v>
      </c>
      <c r="I199" s="69">
        <v>1</v>
      </c>
      <c r="J199" s="69">
        <v>170</v>
      </c>
      <c r="K199" s="69">
        <v>178</v>
      </c>
      <c r="L199" s="69">
        <v>550</v>
      </c>
      <c r="M199" s="69">
        <v>-372</v>
      </c>
      <c r="N199" s="69">
        <v>372</v>
      </c>
      <c r="O199" s="69">
        <v>0</v>
      </c>
      <c r="P199" s="69">
        <v>8</v>
      </c>
      <c r="Q199" s="80">
        <v>0</v>
      </c>
      <c r="R199" s="80">
        <v>698558</v>
      </c>
      <c r="S199" s="80">
        <v>34000</v>
      </c>
      <c r="T199" s="80">
        <v>664558</v>
      </c>
      <c r="U199" s="80">
        <v>698558</v>
      </c>
      <c r="V199" s="80">
        <v>557380</v>
      </c>
      <c r="W199" s="80">
        <v>-158860</v>
      </c>
      <c r="X199" s="80">
        <v>0</v>
      </c>
      <c r="Y199" s="80">
        <v>-158860</v>
      </c>
      <c r="Z199" s="80">
        <v>398520</v>
      </c>
      <c r="AA199" s="80">
        <v>531562</v>
      </c>
      <c r="AB199" s="80">
        <v>133042</v>
      </c>
      <c r="AC199" s="69">
        <v>0</v>
      </c>
      <c r="AD199" s="69">
        <v>1</v>
      </c>
      <c r="AE199" s="69">
        <v>0</v>
      </c>
      <c r="AF199" s="80">
        <v>0</v>
      </c>
      <c r="AG199" s="80">
        <v>0</v>
      </c>
      <c r="AH199" s="69">
        <v>0</v>
      </c>
      <c r="AI199" s="69">
        <v>0</v>
      </c>
      <c r="AJ199" s="80">
        <v>0</v>
      </c>
      <c r="AK199" s="80">
        <v>0</v>
      </c>
      <c r="AL199" s="69">
        <v>0</v>
      </c>
      <c r="AM199" s="69">
        <v>0</v>
      </c>
      <c r="AN199" s="80">
        <v>0</v>
      </c>
      <c r="AO199" s="80">
        <v>0</v>
      </c>
      <c r="AP199" s="69">
        <v>0</v>
      </c>
      <c r="AQ199" s="69">
        <v>0</v>
      </c>
      <c r="AR199" s="80">
        <v>0</v>
      </c>
      <c r="AS199" s="80">
        <v>0</v>
      </c>
      <c r="AT199" s="69">
        <v>0</v>
      </c>
      <c r="AU199" s="69">
        <v>0</v>
      </c>
      <c r="AV199" s="80">
        <v>0</v>
      </c>
      <c r="AW199" s="80">
        <v>0</v>
      </c>
      <c r="AX199" s="69">
        <v>0</v>
      </c>
      <c r="AY199" s="69">
        <v>0</v>
      </c>
      <c r="AZ199" s="80">
        <v>0</v>
      </c>
      <c r="BA199" s="80">
        <v>12642</v>
      </c>
      <c r="BB199" s="69">
        <v>0</v>
      </c>
      <c r="BC199" s="69">
        <v>0</v>
      </c>
      <c r="BD199" s="80">
        <v>0</v>
      </c>
      <c r="BE199" s="80">
        <v>0</v>
      </c>
      <c r="BF199" s="69">
        <v>0</v>
      </c>
      <c r="BG199" s="69">
        <v>0</v>
      </c>
      <c r="BH199" s="80">
        <v>0</v>
      </c>
      <c r="BI199" s="80">
        <v>0</v>
      </c>
      <c r="BJ199" s="69">
        <v>0</v>
      </c>
      <c r="BK199" s="69">
        <v>0</v>
      </c>
      <c r="BL199" s="80">
        <v>0</v>
      </c>
      <c r="BM199" s="80">
        <v>0</v>
      </c>
      <c r="BN199" s="69">
        <v>0</v>
      </c>
      <c r="BO199" s="69">
        <v>0</v>
      </c>
      <c r="BP199" s="80">
        <v>0</v>
      </c>
      <c r="BQ199" s="80">
        <v>0</v>
      </c>
      <c r="BR199" s="69">
        <v>0</v>
      </c>
      <c r="BS199" s="69">
        <v>0</v>
      </c>
      <c r="BT199" s="80">
        <v>0</v>
      </c>
      <c r="BU199" s="80">
        <v>0</v>
      </c>
      <c r="BV199" s="69">
        <v>0</v>
      </c>
      <c r="BW199" s="69">
        <v>0</v>
      </c>
      <c r="BX199" s="80">
        <v>0</v>
      </c>
      <c r="BY199" s="80">
        <v>0</v>
      </c>
      <c r="BZ199" s="69">
        <v>0</v>
      </c>
      <c r="CA199" s="69">
        <v>0</v>
      </c>
      <c r="CB199" s="80">
        <v>0</v>
      </c>
      <c r="CC199" s="80">
        <v>12642</v>
      </c>
      <c r="CD199" s="69">
        <v>0</v>
      </c>
      <c r="CE199" s="69" t="s">
        <v>600</v>
      </c>
      <c r="CF199" s="69" t="s">
        <v>601</v>
      </c>
      <c r="CG199" s="69" t="s">
        <v>570</v>
      </c>
      <c r="CH199" s="69" t="s">
        <v>570</v>
      </c>
      <c r="CI199" s="69" t="s">
        <v>570</v>
      </c>
      <c r="CJ199" s="68" t="s">
        <v>570</v>
      </c>
      <c r="CK199" s="68">
        <v>45138</v>
      </c>
      <c r="CL199" s="185" t="s">
        <v>825</v>
      </c>
      <c r="CM199" s="67" t="s">
        <v>824</v>
      </c>
      <c r="CN199" s="67" t="s">
        <v>168</v>
      </c>
      <c r="CO199" s="68">
        <v>44749</v>
      </c>
      <c r="CP199" s="185" t="s">
        <v>825</v>
      </c>
      <c r="CQ199" s="67" t="s">
        <v>827</v>
      </c>
      <c r="CR199" s="67" t="s">
        <v>888</v>
      </c>
      <c r="CS199" s="69">
        <v>691075.3</v>
      </c>
      <c r="CT199" s="69"/>
      <c r="CU199" s="69"/>
      <c r="CV199" s="69">
        <v>0</v>
      </c>
      <c r="CW199" s="69">
        <v>7</v>
      </c>
      <c r="CX199" s="69">
        <v>0</v>
      </c>
      <c r="CY199" s="69">
        <v>0</v>
      </c>
      <c r="CZ199" s="69">
        <v>0</v>
      </c>
      <c r="DA199" s="69">
        <v>0</v>
      </c>
      <c r="DG199" t="str">
        <f t="shared" si="9"/>
        <v>CO</v>
      </c>
    </row>
    <row r="200" spans="1:111">
      <c r="A200" t="str">
        <f t="shared" si="8"/>
        <v>07CO</v>
      </c>
      <c r="B200" s="67" t="s">
        <v>6</v>
      </c>
      <c r="C200" s="67" t="s">
        <v>427</v>
      </c>
      <c r="D200" s="67" t="s">
        <v>428</v>
      </c>
      <c r="E200" s="68">
        <v>44223</v>
      </c>
      <c r="F200" s="185" t="s">
        <v>823</v>
      </c>
      <c r="G200" s="67" t="s">
        <v>822</v>
      </c>
      <c r="H200" s="69">
        <v>1</v>
      </c>
      <c r="I200" s="69">
        <v>3</v>
      </c>
      <c r="J200" s="69">
        <v>498</v>
      </c>
      <c r="K200" s="69">
        <v>556</v>
      </c>
      <c r="L200" s="69">
        <v>514</v>
      </c>
      <c r="M200" s="69">
        <v>42</v>
      </c>
      <c r="N200" s="69">
        <v>0</v>
      </c>
      <c r="O200" s="69">
        <v>0</v>
      </c>
      <c r="P200" s="69">
        <v>77</v>
      </c>
      <c r="Q200" s="80">
        <v>-19</v>
      </c>
      <c r="R200" s="80">
        <v>9161461</v>
      </c>
      <c r="S200" s="80">
        <v>85000</v>
      </c>
      <c r="T200" s="80">
        <v>9076461</v>
      </c>
      <c r="U200" s="80">
        <v>9416662</v>
      </c>
      <c r="V200" s="80">
        <v>9386983</v>
      </c>
      <c r="W200" s="80">
        <v>0</v>
      </c>
      <c r="X200" s="80">
        <v>0</v>
      </c>
      <c r="Y200" s="80">
        <v>0</v>
      </c>
      <c r="Z200" s="80">
        <v>9386983</v>
      </c>
      <c r="AA200" s="80">
        <v>9736387</v>
      </c>
      <c r="AB200" s="80">
        <v>388067</v>
      </c>
      <c r="AC200" s="69">
        <v>255200</v>
      </c>
      <c r="AD200" s="69">
        <v>53</v>
      </c>
      <c r="AE200" s="69">
        <v>0</v>
      </c>
      <c r="AF200" s="80">
        <v>0</v>
      </c>
      <c r="AG200" s="80">
        <v>337633</v>
      </c>
      <c r="AH200" s="69">
        <v>0</v>
      </c>
      <c r="AI200" s="69">
        <v>0</v>
      </c>
      <c r="AJ200" s="80">
        <v>0</v>
      </c>
      <c r="AK200" s="80">
        <v>90042</v>
      </c>
      <c r="AL200" s="69">
        <v>0</v>
      </c>
      <c r="AM200" s="69">
        <v>0</v>
      </c>
      <c r="AN200" s="80">
        <v>0</v>
      </c>
      <c r="AO200" s="80">
        <v>0</v>
      </c>
      <c r="AP200" s="69">
        <v>0</v>
      </c>
      <c r="AQ200" s="69">
        <v>0</v>
      </c>
      <c r="AR200" s="80">
        <v>0</v>
      </c>
      <c r="AS200" s="80">
        <v>0</v>
      </c>
      <c r="AT200" s="69">
        <v>0</v>
      </c>
      <c r="AU200" s="69">
        <v>0</v>
      </c>
      <c r="AV200" s="80">
        <v>0</v>
      </c>
      <c r="AW200" s="80">
        <v>0</v>
      </c>
      <c r="AX200" s="69">
        <v>0</v>
      </c>
      <c r="AY200" s="69">
        <v>0</v>
      </c>
      <c r="AZ200" s="80">
        <v>0</v>
      </c>
      <c r="BA200" s="80">
        <v>0</v>
      </c>
      <c r="BB200" s="69">
        <v>0</v>
      </c>
      <c r="BC200" s="69">
        <v>0</v>
      </c>
      <c r="BD200" s="80">
        <v>0</v>
      </c>
      <c r="BE200" s="80">
        <v>2119</v>
      </c>
      <c r="BF200" s="69">
        <v>0</v>
      </c>
      <c r="BG200" s="69">
        <v>0</v>
      </c>
      <c r="BH200" s="80">
        <v>0</v>
      </c>
      <c r="BI200" s="80">
        <v>0</v>
      </c>
      <c r="BJ200" s="69">
        <v>0</v>
      </c>
      <c r="BK200" s="69">
        <v>0</v>
      </c>
      <c r="BL200" s="80">
        <v>0</v>
      </c>
      <c r="BM200" s="80">
        <v>0</v>
      </c>
      <c r="BN200" s="69">
        <v>0</v>
      </c>
      <c r="BO200" s="69">
        <v>0</v>
      </c>
      <c r="BP200" s="80">
        <v>0</v>
      </c>
      <c r="BQ200" s="80">
        <v>0</v>
      </c>
      <c r="BR200" s="69">
        <v>0</v>
      </c>
      <c r="BS200" s="69">
        <v>0</v>
      </c>
      <c r="BT200" s="80">
        <v>0</v>
      </c>
      <c r="BU200" s="80">
        <v>0</v>
      </c>
      <c r="BV200" s="69">
        <v>0</v>
      </c>
      <c r="BW200" s="69">
        <v>0</v>
      </c>
      <c r="BX200" s="80">
        <v>0</v>
      </c>
      <c r="BY200" s="80">
        <v>0</v>
      </c>
      <c r="BZ200" s="69">
        <v>0</v>
      </c>
      <c r="CA200" s="69">
        <v>0</v>
      </c>
      <c r="CB200" s="80">
        <v>-19</v>
      </c>
      <c r="CC200" s="80">
        <v>324328</v>
      </c>
      <c r="CD200" s="69">
        <v>0</v>
      </c>
      <c r="CE200" s="69" t="s">
        <v>573</v>
      </c>
      <c r="CF200" s="69" t="s">
        <v>574</v>
      </c>
      <c r="CG200" s="69" t="s">
        <v>570</v>
      </c>
      <c r="CH200" s="69" t="s">
        <v>570</v>
      </c>
      <c r="CI200" s="69" t="s">
        <v>570</v>
      </c>
      <c r="CJ200" s="68" t="s">
        <v>570</v>
      </c>
      <c r="CK200" s="68">
        <v>45120</v>
      </c>
      <c r="CL200" s="185" t="s">
        <v>825</v>
      </c>
      <c r="CM200" s="67" t="s">
        <v>824</v>
      </c>
      <c r="CN200" s="67" t="s">
        <v>168</v>
      </c>
      <c r="CO200" s="68">
        <v>44897</v>
      </c>
      <c r="CP200" s="185" t="s">
        <v>828</v>
      </c>
      <c r="CQ200" s="67" t="s">
        <v>827</v>
      </c>
      <c r="CR200" s="67" t="s">
        <v>886</v>
      </c>
      <c r="CS200" s="69">
        <v>9040000</v>
      </c>
      <c r="CT200" s="69"/>
      <c r="CU200" s="69"/>
      <c r="CV200" s="69">
        <v>0</v>
      </c>
      <c r="CW200" s="69">
        <v>24</v>
      </c>
      <c r="CX200" s="69">
        <v>0</v>
      </c>
      <c r="CY200" s="69">
        <v>-19</v>
      </c>
      <c r="CZ200" s="69">
        <v>-105466</v>
      </c>
      <c r="DA200" s="69">
        <v>0</v>
      </c>
      <c r="DG200" t="str">
        <f t="shared" si="9"/>
        <v>CO</v>
      </c>
    </row>
    <row r="201" spans="1:111">
      <c r="A201" t="str">
        <f t="shared" si="8"/>
        <v>07CO</v>
      </c>
      <c r="B201" s="67" t="s">
        <v>6</v>
      </c>
      <c r="C201" s="67" t="s">
        <v>429</v>
      </c>
      <c r="D201" s="67" t="s">
        <v>430</v>
      </c>
      <c r="E201" s="68">
        <v>44538</v>
      </c>
      <c r="F201" s="185" t="s">
        <v>828</v>
      </c>
      <c r="G201" s="67" t="s">
        <v>829</v>
      </c>
      <c r="H201" s="69">
        <v>1</v>
      </c>
      <c r="I201" s="69">
        <v>2</v>
      </c>
      <c r="J201" s="69">
        <v>230</v>
      </c>
      <c r="K201" s="69">
        <v>353</v>
      </c>
      <c r="L201" s="69">
        <v>352</v>
      </c>
      <c r="M201" s="69">
        <v>1</v>
      </c>
      <c r="N201" s="69">
        <v>0</v>
      </c>
      <c r="O201" s="69">
        <v>0</v>
      </c>
      <c r="P201" s="69">
        <v>109</v>
      </c>
      <c r="Q201" s="80">
        <v>14</v>
      </c>
      <c r="R201" s="80">
        <v>8381553</v>
      </c>
      <c r="S201" s="80">
        <v>92000</v>
      </c>
      <c r="T201" s="80">
        <v>8289553</v>
      </c>
      <c r="U201" s="80">
        <v>8507750</v>
      </c>
      <c r="V201" s="80">
        <v>8880433</v>
      </c>
      <c r="W201" s="80">
        <v>0</v>
      </c>
      <c r="X201" s="80">
        <v>0</v>
      </c>
      <c r="Y201" s="80">
        <v>0</v>
      </c>
      <c r="Z201" s="80">
        <v>8880433</v>
      </c>
      <c r="AA201" s="80">
        <v>9224126</v>
      </c>
      <c r="AB201" s="80">
        <v>351217</v>
      </c>
      <c r="AC201" s="69">
        <v>126197</v>
      </c>
      <c r="AD201" s="69">
        <v>83</v>
      </c>
      <c r="AE201" s="69">
        <v>0</v>
      </c>
      <c r="AF201" s="80">
        <v>0</v>
      </c>
      <c r="AG201" s="80">
        <v>20058</v>
      </c>
      <c r="AH201" s="69">
        <v>0</v>
      </c>
      <c r="AI201" s="69">
        <v>0</v>
      </c>
      <c r="AJ201" s="80">
        <v>14</v>
      </c>
      <c r="AK201" s="80">
        <v>157861</v>
      </c>
      <c r="AL201" s="69">
        <v>0</v>
      </c>
      <c r="AM201" s="69">
        <v>0</v>
      </c>
      <c r="AN201" s="80">
        <v>0</v>
      </c>
      <c r="AO201" s="80">
        <v>0</v>
      </c>
      <c r="AP201" s="69">
        <v>0</v>
      </c>
      <c r="AQ201" s="69">
        <v>0</v>
      </c>
      <c r="AR201" s="80">
        <v>0</v>
      </c>
      <c r="AS201" s="80">
        <v>0</v>
      </c>
      <c r="AT201" s="69">
        <v>0</v>
      </c>
      <c r="AU201" s="69">
        <v>0</v>
      </c>
      <c r="AV201" s="80">
        <v>0</v>
      </c>
      <c r="AW201" s="80">
        <v>0</v>
      </c>
      <c r="AX201" s="69">
        <v>0</v>
      </c>
      <c r="AY201" s="69">
        <v>0</v>
      </c>
      <c r="AZ201" s="80">
        <v>0</v>
      </c>
      <c r="BA201" s="80">
        <v>0</v>
      </c>
      <c r="BB201" s="69">
        <v>0</v>
      </c>
      <c r="BC201" s="69">
        <v>0</v>
      </c>
      <c r="BD201" s="80">
        <v>0</v>
      </c>
      <c r="BE201" s="80">
        <v>0</v>
      </c>
      <c r="BF201" s="69">
        <v>0</v>
      </c>
      <c r="BG201" s="69">
        <v>0</v>
      </c>
      <c r="BH201" s="80">
        <v>0</v>
      </c>
      <c r="BI201" s="80">
        <v>0</v>
      </c>
      <c r="BJ201" s="69">
        <v>0</v>
      </c>
      <c r="BK201" s="69">
        <v>0</v>
      </c>
      <c r="BL201" s="80">
        <v>0</v>
      </c>
      <c r="BM201" s="80">
        <v>7524</v>
      </c>
      <c r="BN201" s="69">
        <v>7524</v>
      </c>
      <c r="BO201" s="69">
        <v>0</v>
      </c>
      <c r="BP201" s="80">
        <v>0</v>
      </c>
      <c r="BQ201" s="80">
        <v>0</v>
      </c>
      <c r="BR201" s="69">
        <v>0</v>
      </c>
      <c r="BS201" s="69">
        <v>0</v>
      </c>
      <c r="BT201" s="80">
        <v>0</v>
      </c>
      <c r="BU201" s="80">
        <v>0</v>
      </c>
      <c r="BV201" s="69">
        <v>0</v>
      </c>
      <c r="BW201" s="69">
        <v>0</v>
      </c>
      <c r="BX201" s="80">
        <v>0</v>
      </c>
      <c r="BY201" s="80">
        <v>0</v>
      </c>
      <c r="BZ201" s="69">
        <v>0</v>
      </c>
      <c r="CA201" s="69">
        <v>0</v>
      </c>
      <c r="CB201" s="80">
        <v>14</v>
      </c>
      <c r="CC201" s="80">
        <v>185444</v>
      </c>
      <c r="CD201" s="69">
        <v>7524</v>
      </c>
      <c r="CE201" s="69" t="s">
        <v>577</v>
      </c>
      <c r="CF201" s="69" t="s">
        <v>578</v>
      </c>
      <c r="CG201" s="69" t="s">
        <v>570</v>
      </c>
      <c r="CH201" s="69" t="s">
        <v>570</v>
      </c>
      <c r="CI201" s="69" t="s">
        <v>570</v>
      </c>
      <c r="CJ201" s="68" t="s">
        <v>570</v>
      </c>
      <c r="CK201" s="68">
        <v>45237</v>
      </c>
      <c r="CL201" s="185" t="s">
        <v>828</v>
      </c>
      <c r="CM201" s="67" t="s">
        <v>824</v>
      </c>
      <c r="CN201" s="67" t="s">
        <v>168</v>
      </c>
      <c r="CO201" s="68">
        <v>45128</v>
      </c>
      <c r="CP201" s="185" t="s">
        <v>825</v>
      </c>
      <c r="CQ201" s="67" t="s">
        <v>824</v>
      </c>
      <c r="CR201" s="67" t="s">
        <v>887</v>
      </c>
      <c r="CS201" s="69">
        <v>9618300</v>
      </c>
      <c r="CT201" s="69"/>
      <c r="CU201" s="69"/>
      <c r="CV201" s="69">
        <v>14</v>
      </c>
      <c r="CW201" s="69">
        <v>26</v>
      </c>
      <c r="CX201" s="69">
        <v>0</v>
      </c>
      <c r="CY201" s="69">
        <v>0</v>
      </c>
      <c r="CZ201" s="69">
        <v>0</v>
      </c>
      <c r="DA201" s="69">
        <v>0</v>
      </c>
      <c r="DG201" t="str">
        <f t="shared" si="9"/>
        <v>CO</v>
      </c>
    </row>
    <row r="202" spans="1:111">
      <c r="A202" t="str">
        <f t="shared" si="8"/>
        <v>07CO</v>
      </c>
      <c r="B202" s="67" t="s">
        <v>6</v>
      </c>
      <c r="C202" s="67" t="s">
        <v>545</v>
      </c>
      <c r="D202" s="67" t="s">
        <v>546</v>
      </c>
      <c r="E202" s="68">
        <v>44615</v>
      </c>
      <c r="F202" s="185" t="s">
        <v>823</v>
      </c>
      <c r="G202" s="67" t="s">
        <v>829</v>
      </c>
      <c r="H202" s="69">
        <v>1</v>
      </c>
      <c r="I202" s="69">
        <v>0</v>
      </c>
      <c r="J202" s="69">
        <v>150</v>
      </c>
      <c r="K202" s="69">
        <v>193</v>
      </c>
      <c r="L202" s="69">
        <v>193</v>
      </c>
      <c r="M202" s="69">
        <v>0</v>
      </c>
      <c r="N202" s="69">
        <v>0</v>
      </c>
      <c r="O202" s="69">
        <v>0</v>
      </c>
      <c r="P202" s="69">
        <v>43</v>
      </c>
      <c r="Q202" s="80">
        <v>0</v>
      </c>
      <c r="R202" s="80">
        <v>1439445</v>
      </c>
      <c r="S202" s="80">
        <v>44000</v>
      </c>
      <c r="T202" s="80">
        <v>1395445</v>
      </c>
      <c r="U202" s="80">
        <v>1439445</v>
      </c>
      <c r="V202" s="80">
        <v>1363648</v>
      </c>
      <c r="W202" s="80">
        <v>0</v>
      </c>
      <c r="X202" s="80">
        <v>0</v>
      </c>
      <c r="Y202" s="80">
        <v>0</v>
      </c>
      <c r="Z202" s="80">
        <v>1363648</v>
      </c>
      <c r="AA202" s="80">
        <v>1363533</v>
      </c>
      <c r="AB202" s="80">
        <v>-115</v>
      </c>
      <c r="AC202" s="69">
        <v>0</v>
      </c>
      <c r="AD202" s="69">
        <v>34</v>
      </c>
      <c r="AE202" s="69">
        <v>0</v>
      </c>
      <c r="AF202" s="80">
        <v>0</v>
      </c>
      <c r="AG202" s="80">
        <v>0</v>
      </c>
      <c r="AH202" s="69">
        <v>0</v>
      </c>
      <c r="AI202" s="69">
        <v>0</v>
      </c>
      <c r="AJ202" s="80">
        <v>0</v>
      </c>
      <c r="AK202" s="80">
        <v>0</v>
      </c>
      <c r="AL202" s="69">
        <v>0</v>
      </c>
      <c r="AM202" s="69">
        <v>0</v>
      </c>
      <c r="AN202" s="80">
        <v>0</v>
      </c>
      <c r="AO202" s="80">
        <v>0</v>
      </c>
      <c r="AP202" s="69">
        <v>0</v>
      </c>
      <c r="AQ202" s="69">
        <v>0</v>
      </c>
      <c r="AR202" s="80">
        <v>0</v>
      </c>
      <c r="AS202" s="80">
        <v>0</v>
      </c>
      <c r="AT202" s="69">
        <v>0</v>
      </c>
      <c r="AU202" s="69">
        <v>0</v>
      </c>
      <c r="AV202" s="80">
        <v>0</v>
      </c>
      <c r="AW202" s="80">
        <v>0</v>
      </c>
      <c r="AX202" s="69">
        <v>0</v>
      </c>
      <c r="AY202" s="69">
        <v>0</v>
      </c>
      <c r="AZ202" s="80">
        <v>0</v>
      </c>
      <c r="BA202" s="80">
        <v>2750</v>
      </c>
      <c r="BB202" s="69">
        <v>0</v>
      </c>
      <c r="BC202" s="69">
        <v>0</v>
      </c>
      <c r="BD202" s="80">
        <v>0</v>
      </c>
      <c r="BE202" s="80">
        <v>0</v>
      </c>
      <c r="BF202" s="69">
        <v>0</v>
      </c>
      <c r="BG202" s="69">
        <v>0</v>
      </c>
      <c r="BH202" s="80">
        <v>0</v>
      </c>
      <c r="BI202" s="80">
        <v>0</v>
      </c>
      <c r="BJ202" s="69">
        <v>0</v>
      </c>
      <c r="BK202" s="69">
        <v>0</v>
      </c>
      <c r="BL202" s="80">
        <v>0</v>
      </c>
      <c r="BM202" s="80">
        <v>0</v>
      </c>
      <c r="BN202" s="69">
        <v>0</v>
      </c>
      <c r="BO202" s="69">
        <v>0</v>
      </c>
      <c r="BP202" s="80">
        <v>0</v>
      </c>
      <c r="BQ202" s="80">
        <v>0</v>
      </c>
      <c r="BR202" s="69">
        <v>0</v>
      </c>
      <c r="BS202" s="69">
        <v>0</v>
      </c>
      <c r="BT202" s="80">
        <v>0</v>
      </c>
      <c r="BU202" s="80">
        <v>0</v>
      </c>
      <c r="BV202" s="69">
        <v>0</v>
      </c>
      <c r="BW202" s="69">
        <v>0</v>
      </c>
      <c r="BX202" s="80">
        <v>0</v>
      </c>
      <c r="BY202" s="80">
        <v>0</v>
      </c>
      <c r="BZ202" s="69">
        <v>0</v>
      </c>
      <c r="CA202" s="69">
        <v>0</v>
      </c>
      <c r="CB202" s="80">
        <v>0</v>
      </c>
      <c r="CC202" s="80">
        <v>2750</v>
      </c>
      <c r="CD202" s="69">
        <v>0</v>
      </c>
      <c r="CE202" s="69" t="s">
        <v>634</v>
      </c>
      <c r="CF202" s="69" t="s">
        <v>635</v>
      </c>
      <c r="CG202" s="69" t="s">
        <v>570</v>
      </c>
      <c r="CH202" s="69" t="s">
        <v>570</v>
      </c>
      <c r="CI202" s="69" t="s">
        <v>570</v>
      </c>
      <c r="CJ202" s="68" t="s">
        <v>570</v>
      </c>
      <c r="CK202" s="68">
        <v>45266</v>
      </c>
      <c r="CL202" s="185" t="s">
        <v>828</v>
      </c>
      <c r="CM202" s="67" t="s">
        <v>824</v>
      </c>
      <c r="CN202" s="67" t="s">
        <v>168</v>
      </c>
      <c r="CO202" s="68">
        <v>45183</v>
      </c>
      <c r="CP202" s="185" t="s">
        <v>825</v>
      </c>
      <c r="CQ202" s="67" t="s">
        <v>824</v>
      </c>
      <c r="CR202" s="67" t="s">
        <v>887</v>
      </c>
      <c r="CS202" s="69">
        <v>1085600</v>
      </c>
      <c r="CT202" s="69"/>
      <c r="CU202" s="69"/>
      <c r="CV202" s="69">
        <v>0</v>
      </c>
      <c r="CW202" s="69">
        <v>9</v>
      </c>
      <c r="CX202" s="69">
        <v>0</v>
      </c>
      <c r="CY202" s="69">
        <v>0</v>
      </c>
      <c r="CZ202" s="69">
        <v>0</v>
      </c>
      <c r="DA202" s="69">
        <v>0</v>
      </c>
      <c r="DG202" t="str">
        <f t="shared" si="9"/>
        <v>CO</v>
      </c>
    </row>
    <row r="203" spans="1:111">
      <c r="A203" t="str">
        <f t="shared" si="8"/>
        <v>07CO</v>
      </c>
      <c r="B203" s="67" t="s">
        <v>6</v>
      </c>
      <c r="C203" s="67" t="s">
        <v>431</v>
      </c>
      <c r="D203" s="67" t="s">
        <v>432</v>
      </c>
      <c r="E203" s="68">
        <v>44706</v>
      </c>
      <c r="F203" s="185" t="s">
        <v>821</v>
      </c>
      <c r="G203" s="67" t="s">
        <v>829</v>
      </c>
      <c r="H203" s="69">
        <v>1</v>
      </c>
      <c r="I203" s="69">
        <v>3</v>
      </c>
      <c r="J203" s="69">
        <v>175</v>
      </c>
      <c r="K203" s="69">
        <v>248</v>
      </c>
      <c r="L203" s="69">
        <v>248</v>
      </c>
      <c r="M203" s="69">
        <v>0</v>
      </c>
      <c r="N203" s="69">
        <v>0</v>
      </c>
      <c r="O203" s="69">
        <v>0</v>
      </c>
      <c r="P203" s="69">
        <v>73</v>
      </c>
      <c r="Q203" s="80">
        <v>0</v>
      </c>
      <c r="R203" s="80">
        <v>2222629</v>
      </c>
      <c r="S203" s="80">
        <v>50000</v>
      </c>
      <c r="T203" s="80">
        <v>2172629</v>
      </c>
      <c r="U203" s="80">
        <v>2357768</v>
      </c>
      <c r="V203" s="80">
        <v>2205247</v>
      </c>
      <c r="W203" s="80">
        <v>0</v>
      </c>
      <c r="X203" s="80">
        <v>0</v>
      </c>
      <c r="Y203" s="80">
        <v>0</v>
      </c>
      <c r="Z203" s="80">
        <v>2205247</v>
      </c>
      <c r="AA203" s="80">
        <v>2190340</v>
      </c>
      <c r="AB203" s="80">
        <v>-14907</v>
      </c>
      <c r="AC203" s="69">
        <v>135139</v>
      </c>
      <c r="AD203" s="69">
        <v>44</v>
      </c>
      <c r="AE203" s="69">
        <v>0</v>
      </c>
      <c r="AF203" s="80">
        <v>0</v>
      </c>
      <c r="AG203" s="80">
        <v>6498</v>
      </c>
      <c r="AH203" s="69">
        <v>0</v>
      </c>
      <c r="AI203" s="69">
        <v>0</v>
      </c>
      <c r="AJ203" s="80">
        <v>0</v>
      </c>
      <c r="AK203" s="80">
        <v>145802</v>
      </c>
      <c r="AL203" s="69">
        <v>52681</v>
      </c>
      <c r="AM203" s="69">
        <v>0</v>
      </c>
      <c r="AN203" s="80">
        <v>0</v>
      </c>
      <c r="AO203" s="80">
        <v>0</v>
      </c>
      <c r="AP203" s="69">
        <v>0</v>
      </c>
      <c r="AQ203" s="69">
        <v>0</v>
      </c>
      <c r="AR203" s="80">
        <v>0</v>
      </c>
      <c r="AS203" s="80">
        <v>0</v>
      </c>
      <c r="AT203" s="69">
        <v>0</v>
      </c>
      <c r="AU203" s="69">
        <v>0</v>
      </c>
      <c r="AV203" s="80">
        <v>0</v>
      </c>
      <c r="AW203" s="80">
        <v>0</v>
      </c>
      <c r="AX203" s="69">
        <v>0</v>
      </c>
      <c r="AY203" s="69">
        <v>19</v>
      </c>
      <c r="AZ203" s="80">
        <v>0</v>
      </c>
      <c r="BA203" s="80">
        <v>0</v>
      </c>
      <c r="BB203" s="69">
        <v>0</v>
      </c>
      <c r="BC203" s="69">
        <v>0</v>
      </c>
      <c r="BD203" s="80">
        <v>0</v>
      </c>
      <c r="BE203" s="80">
        <v>0</v>
      </c>
      <c r="BF203" s="69">
        <v>0</v>
      </c>
      <c r="BG203" s="69">
        <v>0</v>
      </c>
      <c r="BH203" s="80">
        <v>0</v>
      </c>
      <c r="BI203" s="80">
        <v>0</v>
      </c>
      <c r="BJ203" s="69">
        <v>0</v>
      </c>
      <c r="BK203" s="69">
        <v>25</v>
      </c>
      <c r="BL203" s="80">
        <v>0</v>
      </c>
      <c r="BM203" s="80">
        <v>0</v>
      </c>
      <c r="BN203" s="69">
        <v>0</v>
      </c>
      <c r="BO203" s="69">
        <v>0</v>
      </c>
      <c r="BP203" s="80">
        <v>0</v>
      </c>
      <c r="BQ203" s="80">
        <v>0</v>
      </c>
      <c r="BR203" s="69">
        <v>0</v>
      </c>
      <c r="BS203" s="69">
        <v>0</v>
      </c>
      <c r="BT203" s="80">
        <v>0</v>
      </c>
      <c r="BU203" s="80">
        <v>0</v>
      </c>
      <c r="BV203" s="69">
        <v>0</v>
      </c>
      <c r="BW203" s="69">
        <v>0</v>
      </c>
      <c r="BX203" s="80">
        <v>0</v>
      </c>
      <c r="BY203" s="80">
        <v>0</v>
      </c>
      <c r="BZ203" s="69">
        <v>0</v>
      </c>
      <c r="CA203" s="69">
        <v>44</v>
      </c>
      <c r="CB203" s="80">
        <v>0</v>
      </c>
      <c r="CC203" s="80">
        <v>152300</v>
      </c>
      <c r="CD203" s="69">
        <v>52681</v>
      </c>
      <c r="CE203" s="69" t="s">
        <v>577</v>
      </c>
      <c r="CF203" s="69" t="s">
        <v>578</v>
      </c>
      <c r="CG203" s="69" t="s">
        <v>570</v>
      </c>
      <c r="CH203" s="69" t="s">
        <v>570</v>
      </c>
      <c r="CI203" s="69" t="s">
        <v>570</v>
      </c>
      <c r="CJ203" s="68" t="s">
        <v>570</v>
      </c>
      <c r="CK203" s="68">
        <v>45264</v>
      </c>
      <c r="CL203" s="185" t="s">
        <v>828</v>
      </c>
      <c r="CM203" s="67" t="s">
        <v>824</v>
      </c>
      <c r="CN203" s="67" t="s">
        <v>168</v>
      </c>
      <c r="CO203" s="68">
        <v>45176</v>
      </c>
      <c r="CP203" s="185" t="s">
        <v>825</v>
      </c>
      <c r="CQ203" s="67" t="s">
        <v>824</v>
      </c>
      <c r="CR203" s="67" t="s">
        <v>888</v>
      </c>
      <c r="CS203" s="69">
        <v>2009600</v>
      </c>
      <c r="CT203" s="69"/>
      <c r="CU203" s="69"/>
      <c r="CV203" s="69">
        <v>0</v>
      </c>
      <c r="CW203" s="69">
        <v>10</v>
      </c>
      <c r="CX203" s="69">
        <v>0</v>
      </c>
      <c r="CY203" s="69">
        <v>0</v>
      </c>
      <c r="CZ203" s="69">
        <v>0</v>
      </c>
      <c r="DA203" s="69">
        <v>0</v>
      </c>
      <c r="DG203" t="str">
        <f t="shared" si="9"/>
        <v>CO</v>
      </c>
    </row>
    <row r="204" spans="1:111">
      <c r="A204" t="str">
        <f t="shared" si="8"/>
        <v>07CO</v>
      </c>
      <c r="B204" s="67" t="s">
        <v>6</v>
      </c>
      <c r="C204" s="67" t="s">
        <v>803</v>
      </c>
      <c r="D204" s="67" t="s">
        <v>889</v>
      </c>
      <c r="E204" s="68">
        <v>44706</v>
      </c>
      <c r="F204" s="185" t="s">
        <v>821</v>
      </c>
      <c r="G204" s="67" t="s">
        <v>829</v>
      </c>
      <c r="H204" s="69">
        <v>1</v>
      </c>
      <c r="I204" s="69">
        <v>0</v>
      </c>
      <c r="J204" s="69">
        <v>120</v>
      </c>
      <c r="K204" s="69">
        <v>127</v>
      </c>
      <c r="L204" s="69">
        <v>127</v>
      </c>
      <c r="M204" s="69">
        <v>0</v>
      </c>
      <c r="N204" s="69">
        <v>0</v>
      </c>
      <c r="O204" s="69">
        <v>0</v>
      </c>
      <c r="P204" s="69">
        <v>7</v>
      </c>
      <c r="Q204" s="80">
        <v>0</v>
      </c>
      <c r="R204" s="80">
        <v>1340863</v>
      </c>
      <c r="S204" s="80">
        <v>50000</v>
      </c>
      <c r="T204" s="80">
        <v>1290863</v>
      </c>
      <c r="U204" s="80">
        <v>1340863</v>
      </c>
      <c r="V204" s="80">
        <v>1268582</v>
      </c>
      <c r="W204" s="80">
        <v>-12000</v>
      </c>
      <c r="X204" s="80">
        <v>0</v>
      </c>
      <c r="Y204" s="80">
        <v>-12000</v>
      </c>
      <c r="Z204" s="80">
        <v>1256582</v>
      </c>
      <c r="AA204" s="80">
        <v>1256582</v>
      </c>
      <c r="AB204" s="80">
        <v>0</v>
      </c>
      <c r="AC204" s="69">
        <v>0</v>
      </c>
      <c r="AD204" s="69">
        <v>6</v>
      </c>
      <c r="AE204" s="69">
        <v>0</v>
      </c>
      <c r="AF204" s="80">
        <v>0</v>
      </c>
      <c r="AG204" s="80">
        <v>0</v>
      </c>
      <c r="AH204" s="69">
        <v>0</v>
      </c>
      <c r="AI204" s="69">
        <v>0</v>
      </c>
      <c r="AJ204" s="80">
        <v>0</v>
      </c>
      <c r="AK204" s="80">
        <v>0</v>
      </c>
      <c r="AL204" s="69">
        <v>0</v>
      </c>
      <c r="AM204" s="69">
        <v>0</v>
      </c>
      <c r="AN204" s="80">
        <v>0</v>
      </c>
      <c r="AO204" s="80">
        <v>0</v>
      </c>
      <c r="AP204" s="69">
        <v>0</v>
      </c>
      <c r="AQ204" s="69">
        <v>0</v>
      </c>
      <c r="AR204" s="80">
        <v>0</v>
      </c>
      <c r="AS204" s="80">
        <v>0</v>
      </c>
      <c r="AT204" s="69">
        <v>0</v>
      </c>
      <c r="AU204" s="69">
        <v>0</v>
      </c>
      <c r="AV204" s="80">
        <v>0</v>
      </c>
      <c r="AW204" s="80">
        <v>0</v>
      </c>
      <c r="AX204" s="69">
        <v>0</v>
      </c>
      <c r="AY204" s="69">
        <v>0</v>
      </c>
      <c r="AZ204" s="80">
        <v>0</v>
      </c>
      <c r="BA204" s="80">
        <v>0</v>
      </c>
      <c r="BB204" s="69">
        <v>0</v>
      </c>
      <c r="BC204" s="69">
        <v>0</v>
      </c>
      <c r="BD204" s="80">
        <v>0</v>
      </c>
      <c r="BE204" s="80">
        <v>0</v>
      </c>
      <c r="BF204" s="69">
        <v>0</v>
      </c>
      <c r="BG204" s="69">
        <v>0</v>
      </c>
      <c r="BH204" s="80">
        <v>0</v>
      </c>
      <c r="BI204" s="80">
        <v>0</v>
      </c>
      <c r="BJ204" s="69">
        <v>0</v>
      </c>
      <c r="BK204" s="69">
        <v>0</v>
      </c>
      <c r="BL204" s="80">
        <v>0</v>
      </c>
      <c r="BM204" s="80">
        <v>0</v>
      </c>
      <c r="BN204" s="69">
        <v>0</v>
      </c>
      <c r="BO204" s="69">
        <v>0</v>
      </c>
      <c r="BP204" s="80">
        <v>0</v>
      </c>
      <c r="BQ204" s="80">
        <v>0</v>
      </c>
      <c r="BR204" s="69">
        <v>0</v>
      </c>
      <c r="BS204" s="69">
        <v>0</v>
      </c>
      <c r="BT204" s="80">
        <v>0</v>
      </c>
      <c r="BU204" s="80">
        <v>0</v>
      </c>
      <c r="BV204" s="69">
        <v>0</v>
      </c>
      <c r="BW204" s="69">
        <v>0</v>
      </c>
      <c r="BX204" s="80">
        <v>0</v>
      </c>
      <c r="BY204" s="80">
        <v>0</v>
      </c>
      <c r="BZ204" s="69">
        <v>0</v>
      </c>
      <c r="CA204" s="69">
        <v>0</v>
      </c>
      <c r="CB204" s="80">
        <v>0</v>
      </c>
      <c r="CC204" s="80">
        <v>0</v>
      </c>
      <c r="CD204" s="69">
        <v>0</v>
      </c>
      <c r="CE204" s="69" t="s">
        <v>602</v>
      </c>
      <c r="CF204" s="69" t="s">
        <v>603</v>
      </c>
      <c r="CG204" s="69" t="s">
        <v>570</v>
      </c>
      <c r="CH204" s="69" t="s">
        <v>570</v>
      </c>
      <c r="CI204" s="69" t="s">
        <v>570</v>
      </c>
      <c r="CJ204" s="68" t="s">
        <v>570</v>
      </c>
      <c r="CK204" s="68">
        <v>45134</v>
      </c>
      <c r="CL204" s="185" t="s">
        <v>825</v>
      </c>
      <c r="CM204" s="67" t="s">
        <v>824</v>
      </c>
      <c r="CN204" s="67" t="s">
        <v>168</v>
      </c>
      <c r="CO204" s="68">
        <v>45068</v>
      </c>
      <c r="CP204" s="185" t="s">
        <v>821</v>
      </c>
      <c r="CQ204" s="67" t="s">
        <v>827</v>
      </c>
      <c r="CR204" s="67" t="s">
        <v>887</v>
      </c>
      <c r="CS204" s="69">
        <v>2027300</v>
      </c>
      <c r="CT204" s="69"/>
      <c r="CU204" s="69"/>
      <c r="CV204" s="69">
        <v>0</v>
      </c>
      <c r="CW204" s="69">
        <v>1</v>
      </c>
      <c r="CX204" s="69">
        <v>0</v>
      </c>
      <c r="CY204" s="69">
        <v>0</v>
      </c>
      <c r="CZ204" s="69">
        <v>0</v>
      </c>
      <c r="DA204" s="69">
        <v>0</v>
      </c>
      <c r="DG204" t="str">
        <f t="shared" si="9"/>
        <v>CO</v>
      </c>
    </row>
    <row r="205" spans="1:111">
      <c r="A205" t="str">
        <f t="shared" si="8"/>
        <v>07CO</v>
      </c>
      <c r="B205" s="67" t="s">
        <v>6</v>
      </c>
      <c r="C205" s="67" t="s">
        <v>433</v>
      </c>
      <c r="D205" s="67" t="s">
        <v>434</v>
      </c>
      <c r="E205" s="68">
        <v>44517</v>
      </c>
      <c r="F205" s="185" t="s">
        <v>828</v>
      </c>
      <c r="G205" s="67" t="s">
        <v>829</v>
      </c>
      <c r="H205" s="69">
        <v>2</v>
      </c>
      <c r="I205" s="69">
        <v>4</v>
      </c>
      <c r="J205" s="69">
        <v>250</v>
      </c>
      <c r="K205" s="69">
        <v>536</v>
      </c>
      <c r="L205" s="69">
        <v>530</v>
      </c>
      <c r="M205" s="69">
        <v>6</v>
      </c>
      <c r="N205" s="69">
        <v>0</v>
      </c>
      <c r="O205" s="69">
        <v>0</v>
      </c>
      <c r="P205" s="69">
        <v>286</v>
      </c>
      <c r="Q205" s="80">
        <v>0</v>
      </c>
      <c r="R205" s="80">
        <v>4025439</v>
      </c>
      <c r="S205" s="80">
        <v>50000</v>
      </c>
      <c r="T205" s="80">
        <v>3975439</v>
      </c>
      <c r="U205" s="80">
        <v>4151284</v>
      </c>
      <c r="V205" s="80">
        <v>4188035</v>
      </c>
      <c r="W205" s="80">
        <v>0</v>
      </c>
      <c r="X205" s="80">
        <v>0</v>
      </c>
      <c r="Y205" s="80">
        <v>0</v>
      </c>
      <c r="Z205" s="80">
        <v>4188035</v>
      </c>
      <c r="AA205" s="80">
        <v>4185783</v>
      </c>
      <c r="AB205" s="80">
        <v>0</v>
      </c>
      <c r="AC205" s="69">
        <v>125844</v>
      </c>
      <c r="AD205" s="69">
        <v>13</v>
      </c>
      <c r="AE205" s="69">
        <v>0</v>
      </c>
      <c r="AF205" s="80">
        <v>0</v>
      </c>
      <c r="AG205" s="80">
        <v>0</v>
      </c>
      <c r="AH205" s="69">
        <v>0</v>
      </c>
      <c r="AI205" s="69">
        <v>0</v>
      </c>
      <c r="AJ205" s="80">
        <v>0</v>
      </c>
      <c r="AK205" s="80">
        <v>3758</v>
      </c>
      <c r="AL205" s="69">
        <v>0</v>
      </c>
      <c r="AM205" s="69">
        <v>0</v>
      </c>
      <c r="AN205" s="80">
        <v>0</v>
      </c>
      <c r="AO205" s="80">
        <v>0</v>
      </c>
      <c r="AP205" s="69">
        <v>0</v>
      </c>
      <c r="AQ205" s="69">
        <v>0</v>
      </c>
      <c r="AR205" s="80">
        <v>0</v>
      </c>
      <c r="AS205" s="80">
        <v>0</v>
      </c>
      <c r="AT205" s="69">
        <v>0</v>
      </c>
      <c r="AU205" s="69">
        <v>0</v>
      </c>
      <c r="AV205" s="80">
        <v>0</v>
      </c>
      <c r="AW205" s="80">
        <v>0</v>
      </c>
      <c r="AX205" s="69">
        <v>0</v>
      </c>
      <c r="AY205" s="69">
        <v>240</v>
      </c>
      <c r="AZ205" s="80">
        <v>0</v>
      </c>
      <c r="BA205" s="80">
        <v>147045</v>
      </c>
      <c r="BB205" s="69">
        <v>0</v>
      </c>
      <c r="BC205" s="69">
        <v>0</v>
      </c>
      <c r="BD205" s="80">
        <v>0</v>
      </c>
      <c r="BE205" s="80">
        <v>0</v>
      </c>
      <c r="BF205" s="69">
        <v>0</v>
      </c>
      <c r="BG205" s="69">
        <v>0</v>
      </c>
      <c r="BH205" s="80">
        <v>0</v>
      </c>
      <c r="BI205" s="80">
        <v>0</v>
      </c>
      <c r="BJ205" s="69">
        <v>0</v>
      </c>
      <c r="BK205" s="69">
        <v>0</v>
      </c>
      <c r="BL205" s="80">
        <v>0</v>
      </c>
      <c r="BM205" s="80">
        <v>2251</v>
      </c>
      <c r="BN205" s="69">
        <v>0</v>
      </c>
      <c r="BO205" s="69">
        <v>0</v>
      </c>
      <c r="BP205" s="80">
        <v>0</v>
      </c>
      <c r="BQ205" s="80">
        <v>0</v>
      </c>
      <c r="BR205" s="69">
        <v>0</v>
      </c>
      <c r="BS205" s="69">
        <v>0</v>
      </c>
      <c r="BT205" s="80">
        <v>0</v>
      </c>
      <c r="BU205" s="80">
        <v>0</v>
      </c>
      <c r="BV205" s="69">
        <v>0</v>
      </c>
      <c r="BW205" s="69">
        <v>0</v>
      </c>
      <c r="BX205" s="80">
        <v>0</v>
      </c>
      <c r="BY205" s="80">
        <v>0</v>
      </c>
      <c r="BZ205" s="69">
        <v>0</v>
      </c>
      <c r="CA205" s="69">
        <v>240</v>
      </c>
      <c r="CB205" s="80">
        <v>0</v>
      </c>
      <c r="CC205" s="80">
        <v>153054</v>
      </c>
      <c r="CD205" s="69">
        <v>0</v>
      </c>
      <c r="CE205" s="69" t="s">
        <v>643</v>
      </c>
      <c r="CF205" s="69" t="s">
        <v>644</v>
      </c>
      <c r="CG205" s="69" t="s">
        <v>570</v>
      </c>
      <c r="CH205" s="69" t="s">
        <v>570</v>
      </c>
      <c r="CI205" s="69" t="s">
        <v>570</v>
      </c>
      <c r="CJ205" s="68" t="s">
        <v>570</v>
      </c>
      <c r="CK205" s="68">
        <v>45338</v>
      </c>
      <c r="CL205" s="185" t="s">
        <v>823</v>
      </c>
      <c r="CM205" s="67" t="s">
        <v>824</v>
      </c>
      <c r="CN205" s="67" t="s">
        <v>168</v>
      </c>
      <c r="CO205" s="68">
        <v>45254</v>
      </c>
      <c r="CP205" s="185" t="s">
        <v>828</v>
      </c>
      <c r="CQ205" s="67" t="s">
        <v>824</v>
      </c>
      <c r="CR205" s="67" t="s">
        <v>890</v>
      </c>
      <c r="CS205" s="69">
        <v>3685201.18</v>
      </c>
      <c r="CT205" s="69"/>
      <c r="CU205" s="69"/>
      <c r="CV205" s="69">
        <v>0</v>
      </c>
      <c r="CW205" s="69">
        <v>33</v>
      </c>
      <c r="CX205" s="69">
        <v>0</v>
      </c>
      <c r="CY205" s="69">
        <v>0</v>
      </c>
      <c r="CZ205" s="69">
        <v>0</v>
      </c>
      <c r="DA205" s="69">
        <v>0</v>
      </c>
      <c r="DG205" t="str">
        <f t="shared" si="9"/>
        <v>CO</v>
      </c>
    </row>
    <row r="206" spans="1:111">
      <c r="A206" t="str">
        <f t="shared" si="8"/>
        <v>07DO</v>
      </c>
      <c r="B206" s="67" t="s">
        <v>6</v>
      </c>
      <c r="C206" s="67" t="s">
        <v>403</v>
      </c>
      <c r="D206" s="67" t="s">
        <v>404</v>
      </c>
      <c r="E206" s="68">
        <v>44265</v>
      </c>
      <c r="F206" s="185" t="s">
        <v>823</v>
      </c>
      <c r="G206" s="67" t="s">
        <v>822</v>
      </c>
      <c r="H206" s="69">
        <v>2</v>
      </c>
      <c r="I206" s="69">
        <v>3</v>
      </c>
      <c r="J206" s="69">
        <v>300</v>
      </c>
      <c r="K206" s="69">
        <v>401</v>
      </c>
      <c r="L206" s="69">
        <v>401</v>
      </c>
      <c r="M206" s="69">
        <v>0</v>
      </c>
      <c r="N206" s="69">
        <v>0</v>
      </c>
      <c r="O206" s="69">
        <v>0</v>
      </c>
      <c r="P206" s="69">
        <v>101</v>
      </c>
      <c r="Q206" s="80">
        <v>0</v>
      </c>
      <c r="R206" s="80">
        <v>6600000</v>
      </c>
      <c r="S206" s="80">
        <v>63000</v>
      </c>
      <c r="T206" s="80">
        <v>6537000</v>
      </c>
      <c r="U206" s="80">
        <v>7117569</v>
      </c>
      <c r="V206" s="80">
        <v>6571044</v>
      </c>
      <c r="W206" s="80">
        <v>0</v>
      </c>
      <c r="X206" s="80">
        <v>0</v>
      </c>
      <c r="Y206" s="80">
        <v>0</v>
      </c>
      <c r="Z206" s="80">
        <v>6571044</v>
      </c>
      <c r="AA206" s="80">
        <v>6563814</v>
      </c>
      <c r="AB206" s="80">
        <v>0</v>
      </c>
      <c r="AC206" s="69">
        <v>517569</v>
      </c>
      <c r="AD206" s="69">
        <v>36</v>
      </c>
      <c r="AE206" s="69">
        <v>0</v>
      </c>
      <c r="AF206" s="80">
        <v>0</v>
      </c>
      <c r="AG206" s="80">
        <v>126742</v>
      </c>
      <c r="AH206" s="69">
        <v>0</v>
      </c>
      <c r="AI206" s="69">
        <v>0</v>
      </c>
      <c r="AJ206" s="80">
        <v>0</v>
      </c>
      <c r="AK206" s="80">
        <v>110994</v>
      </c>
      <c r="AL206" s="69">
        <v>0</v>
      </c>
      <c r="AM206" s="69">
        <v>0</v>
      </c>
      <c r="AN206" s="80">
        <v>0</v>
      </c>
      <c r="AO206" s="80">
        <v>0</v>
      </c>
      <c r="AP206" s="69">
        <v>0</v>
      </c>
      <c r="AQ206" s="69">
        <v>0</v>
      </c>
      <c r="AR206" s="80">
        <v>0</v>
      </c>
      <c r="AS206" s="80">
        <v>0</v>
      </c>
      <c r="AT206" s="69">
        <v>0</v>
      </c>
      <c r="AU206" s="69">
        <v>0</v>
      </c>
      <c r="AV206" s="80">
        <v>0</v>
      </c>
      <c r="AW206" s="80">
        <v>0</v>
      </c>
      <c r="AX206" s="69">
        <v>0</v>
      </c>
      <c r="AY206" s="69">
        <v>0</v>
      </c>
      <c r="AZ206" s="80">
        <v>0</v>
      </c>
      <c r="BA206" s="80">
        <v>272603</v>
      </c>
      <c r="BB206" s="69">
        <v>0</v>
      </c>
      <c r="BC206" s="69">
        <v>0</v>
      </c>
      <c r="BD206" s="80">
        <v>0</v>
      </c>
      <c r="BE206" s="80">
        <v>0</v>
      </c>
      <c r="BF206" s="69">
        <v>0</v>
      </c>
      <c r="BG206" s="69">
        <v>0</v>
      </c>
      <c r="BH206" s="80">
        <v>0</v>
      </c>
      <c r="BI206" s="80">
        <v>0</v>
      </c>
      <c r="BJ206" s="69">
        <v>0</v>
      </c>
      <c r="BK206" s="69">
        <v>0</v>
      </c>
      <c r="BL206" s="80">
        <v>0</v>
      </c>
      <c r="BM206" s="80">
        <v>7230</v>
      </c>
      <c r="BN206" s="69">
        <v>0</v>
      </c>
      <c r="BO206" s="69">
        <v>0</v>
      </c>
      <c r="BP206" s="80">
        <v>0</v>
      </c>
      <c r="BQ206" s="80">
        <v>0</v>
      </c>
      <c r="BR206" s="69">
        <v>0</v>
      </c>
      <c r="BS206" s="69">
        <v>0</v>
      </c>
      <c r="BT206" s="80">
        <v>0</v>
      </c>
      <c r="BU206" s="80">
        <v>0</v>
      </c>
      <c r="BV206" s="69">
        <v>0</v>
      </c>
      <c r="BW206" s="69">
        <v>0</v>
      </c>
      <c r="BX206" s="80">
        <v>0</v>
      </c>
      <c r="BY206" s="80">
        <v>0</v>
      </c>
      <c r="BZ206" s="69">
        <v>0</v>
      </c>
      <c r="CA206" s="69">
        <v>0</v>
      </c>
      <c r="CB206" s="80">
        <v>0</v>
      </c>
      <c r="CC206" s="80">
        <v>517569</v>
      </c>
      <c r="CD206" s="69">
        <v>0</v>
      </c>
      <c r="CE206" s="69" t="s">
        <v>790</v>
      </c>
      <c r="CF206" s="69" t="s">
        <v>791</v>
      </c>
      <c r="CG206" s="69" t="s">
        <v>570</v>
      </c>
      <c r="CH206" s="69" t="s">
        <v>570</v>
      </c>
      <c r="CI206" s="69" t="s">
        <v>570</v>
      </c>
      <c r="CJ206" s="68" t="s">
        <v>570</v>
      </c>
      <c r="CK206" s="68">
        <v>45370</v>
      </c>
      <c r="CL206" s="185" t="s">
        <v>823</v>
      </c>
      <c r="CM206" s="67" t="s">
        <v>824</v>
      </c>
      <c r="CN206" s="67" t="s">
        <v>168</v>
      </c>
      <c r="CO206" s="68">
        <v>45070</v>
      </c>
      <c r="CP206" s="185" t="s">
        <v>821</v>
      </c>
      <c r="CQ206" s="67" t="s">
        <v>827</v>
      </c>
      <c r="CR206" s="67" t="s">
        <v>888</v>
      </c>
      <c r="CS206" s="69">
        <v>6998000</v>
      </c>
      <c r="CT206" s="69"/>
      <c r="CU206" s="69"/>
      <c r="CV206" s="69">
        <v>0</v>
      </c>
      <c r="CW206" s="69">
        <v>65</v>
      </c>
      <c r="CX206" s="69">
        <v>0</v>
      </c>
      <c r="CY206" s="69">
        <v>0</v>
      </c>
      <c r="CZ206" s="69">
        <v>0</v>
      </c>
      <c r="DA206" s="69">
        <v>0</v>
      </c>
      <c r="DG206" t="str">
        <f t="shared" si="9"/>
        <v>DO</v>
      </c>
    </row>
    <row r="207" spans="1:111">
      <c r="A207" t="str">
        <f t="shared" si="8"/>
        <v>07DO</v>
      </c>
      <c r="B207" s="67" t="s">
        <v>6</v>
      </c>
      <c r="C207" s="67" t="s">
        <v>405</v>
      </c>
      <c r="D207" s="67" t="s">
        <v>406</v>
      </c>
      <c r="E207" s="68">
        <v>44573</v>
      </c>
      <c r="F207" s="185" t="s">
        <v>823</v>
      </c>
      <c r="G207" s="67" t="s">
        <v>829</v>
      </c>
      <c r="H207" s="69">
        <v>1</v>
      </c>
      <c r="I207" s="69">
        <v>1</v>
      </c>
      <c r="J207" s="69">
        <v>120</v>
      </c>
      <c r="K207" s="69">
        <v>172</v>
      </c>
      <c r="L207" s="69">
        <v>172</v>
      </c>
      <c r="M207" s="69">
        <v>0</v>
      </c>
      <c r="N207" s="69">
        <v>0</v>
      </c>
      <c r="O207" s="69">
        <v>0</v>
      </c>
      <c r="P207" s="69">
        <v>52</v>
      </c>
      <c r="Q207" s="80">
        <v>0</v>
      </c>
      <c r="R207" s="80">
        <v>679686</v>
      </c>
      <c r="S207" s="80">
        <v>28000</v>
      </c>
      <c r="T207" s="80">
        <v>651686</v>
      </c>
      <c r="U207" s="80">
        <v>695950</v>
      </c>
      <c r="V207" s="80">
        <v>640611</v>
      </c>
      <c r="W207" s="80">
        <v>0</v>
      </c>
      <c r="X207" s="80">
        <v>0</v>
      </c>
      <c r="Y207" s="80">
        <v>0</v>
      </c>
      <c r="Z207" s="80">
        <v>640611</v>
      </c>
      <c r="AA207" s="80">
        <v>640611</v>
      </c>
      <c r="AB207" s="80">
        <v>0</v>
      </c>
      <c r="AC207" s="69">
        <v>16264</v>
      </c>
      <c r="AD207" s="69">
        <v>8</v>
      </c>
      <c r="AE207" s="69">
        <v>0</v>
      </c>
      <c r="AF207" s="80">
        <v>0</v>
      </c>
      <c r="AG207" s="80">
        <v>0</v>
      </c>
      <c r="AH207" s="69">
        <v>0</v>
      </c>
      <c r="AI207" s="69">
        <v>0</v>
      </c>
      <c r="AJ207" s="80">
        <v>0</v>
      </c>
      <c r="AK207" s="80">
        <v>16264</v>
      </c>
      <c r="AL207" s="69">
        <v>16264</v>
      </c>
      <c r="AM207" s="69">
        <v>0</v>
      </c>
      <c r="AN207" s="80">
        <v>0</v>
      </c>
      <c r="AO207" s="80">
        <v>0</v>
      </c>
      <c r="AP207" s="69">
        <v>0</v>
      </c>
      <c r="AQ207" s="69">
        <v>0</v>
      </c>
      <c r="AR207" s="80">
        <v>0</v>
      </c>
      <c r="AS207" s="80">
        <v>0</v>
      </c>
      <c r="AT207" s="69">
        <v>0</v>
      </c>
      <c r="AU207" s="69">
        <v>0</v>
      </c>
      <c r="AV207" s="80">
        <v>0</v>
      </c>
      <c r="AW207" s="80">
        <v>0</v>
      </c>
      <c r="AX207" s="69">
        <v>0</v>
      </c>
      <c r="AY207" s="69">
        <v>21</v>
      </c>
      <c r="AZ207" s="80">
        <v>0</v>
      </c>
      <c r="BA207" s="80">
        <v>0</v>
      </c>
      <c r="BB207" s="69">
        <v>0</v>
      </c>
      <c r="BC207" s="69">
        <v>0</v>
      </c>
      <c r="BD207" s="80">
        <v>0</v>
      </c>
      <c r="BE207" s="80">
        <v>0</v>
      </c>
      <c r="BF207" s="69">
        <v>0</v>
      </c>
      <c r="BG207" s="69">
        <v>0</v>
      </c>
      <c r="BH207" s="80">
        <v>0</v>
      </c>
      <c r="BI207" s="80">
        <v>0</v>
      </c>
      <c r="BJ207" s="69">
        <v>0</v>
      </c>
      <c r="BK207" s="69">
        <v>0</v>
      </c>
      <c r="BL207" s="80">
        <v>0</v>
      </c>
      <c r="BM207" s="80">
        <v>0</v>
      </c>
      <c r="BN207" s="69">
        <v>0</v>
      </c>
      <c r="BO207" s="69">
        <v>0</v>
      </c>
      <c r="BP207" s="80">
        <v>0</v>
      </c>
      <c r="BQ207" s="80">
        <v>0</v>
      </c>
      <c r="BR207" s="69">
        <v>0</v>
      </c>
      <c r="BS207" s="69">
        <v>0</v>
      </c>
      <c r="BT207" s="80">
        <v>0</v>
      </c>
      <c r="BU207" s="80">
        <v>0</v>
      </c>
      <c r="BV207" s="69">
        <v>0</v>
      </c>
      <c r="BW207" s="69">
        <v>0</v>
      </c>
      <c r="BX207" s="80">
        <v>0</v>
      </c>
      <c r="BY207" s="80">
        <v>0</v>
      </c>
      <c r="BZ207" s="69">
        <v>0</v>
      </c>
      <c r="CA207" s="69">
        <v>21</v>
      </c>
      <c r="CB207" s="80">
        <v>0</v>
      </c>
      <c r="CC207" s="80">
        <v>16264</v>
      </c>
      <c r="CD207" s="69">
        <v>16264</v>
      </c>
      <c r="CE207" s="69" t="s">
        <v>792</v>
      </c>
      <c r="CF207" s="69" t="s">
        <v>793</v>
      </c>
      <c r="CG207" s="69" t="s">
        <v>570</v>
      </c>
      <c r="CH207" s="69" t="s">
        <v>570</v>
      </c>
      <c r="CI207" s="69" t="s">
        <v>570</v>
      </c>
      <c r="CJ207" s="68" t="s">
        <v>570</v>
      </c>
      <c r="CK207" s="68">
        <v>45195</v>
      </c>
      <c r="CL207" s="185" t="s">
        <v>825</v>
      </c>
      <c r="CM207" s="67" t="s">
        <v>824</v>
      </c>
      <c r="CN207" s="67" t="s">
        <v>168</v>
      </c>
      <c r="CO207" s="68">
        <v>45036</v>
      </c>
      <c r="CP207" s="185" t="s">
        <v>821</v>
      </c>
      <c r="CQ207" s="67" t="s">
        <v>827</v>
      </c>
      <c r="CR207" s="67" t="s">
        <v>888</v>
      </c>
      <c r="CS207" s="69">
        <v>644500</v>
      </c>
      <c r="CT207" s="69"/>
      <c r="CU207" s="69"/>
      <c r="CV207" s="69">
        <v>0</v>
      </c>
      <c r="CW207" s="69">
        <v>23</v>
      </c>
      <c r="CX207" s="69">
        <v>0</v>
      </c>
      <c r="CY207" s="69">
        <v>0</v>
      </c>
      <c r="CZ207" s="69">
        <v>0</v>
      </c>
      <c r="DA207" s="69">
        <v>0</v>
      </c>
      <c r="DG207" t="str">
        <f t="shared" si="9"/>
        <v>DO</v>
      </c>
    </row>
    <row r="208" spans="1:111">
      <c r="A208" t="str">
        <f t="shared" si="8"/>
        <v>07DO</v>
      </c>
      <c r="B208" s="67" t="s">
        <v>6</v>
      </c>
      <c r="C208" s="67" t="s">
        <v>407</v>
      </c>
      <c r="D208" s="67" t="s">
        <v>408</v>
      </c>
      <c r="E208" s="68">
        <v>44538</v>
      </c>
      <c r="F208" s="185" t="s">
        <v>828</v>
      </c>
      <c r="G208" s="67" t="s">
        <v>829</v>
      </c>
      <c r="H208" s="69">
        <v>1</v>
      </c>
      <c r="I208" s="69">
        <v>3</v>
      </c>
      <c r="J208" s="69">
        <v>240</v>
      </c>
      <c r="K208" s="69">
        <v>317</v>
      </c>
      <c r="L208" s="69">
        <v>314</v>
      </c>
      <c r="M208" s="69">
        <v>3</v>
      </c>
      <c r="N208" s="69">
        <v>0</v>
      </c>
      <c r="O208" s="69">
        <v>0</v>
      </c>
      <c r="P208" s="69">
        <v>77</v>
      </c>
      <c r="Q208" s="80">
        <v>0</v>
      </c>
      <c r="R208" s="80">
        <v>6430299</v>
      </c>
      <c r="S208" s="80">
        <v>84000</v>
      </c>
      <c r="T208" s="80">
        <v>6346299</v>
      </c>
      <c r="U208" s="80">
        <v>6566839</v>
      </c>
      <c r="V208" s="80">
        <v>6774752</v>
      </c>
      <c r="W208" s="80">
        <v>0</v>
      </c>
      <c r="X208" s="80">
        <v>0</v>
      </c>
      <c r="Y208" s="80">
        <v>0</v>
      </c>
      <c r="Z208" s="80">
        <v>6774752</v>
      </c>
      <c r="AA208" s="80">
        <v>7323867</v>
      </c>
      <c r="AB208" s="80">
        <v>551655</v>
      </c>
      <c r="AC208" s="69">
        <v>136540</v>
      </c>
      <c r="AD208" s="69">
        <v>52</v>
      </c>
      <c r="AE208" s="69">
        <v>0</v>
      </c>
      <c r="AF208" s="80">
        <v>0</v>
      </c>
      <c r="AG208" s="80">
        <v>103103</v>
      </c>
      <c r="AH208" s="69">
        <v>4096</v>
      </c>
      <c r="AI208" s="69">
        <v>0</v>
      </c>
      <c r="AJ208" s="80">
        <v>0</v>
      </c>
      <c r="AK208" s="80">
        <v>0</v>
      </c>
      <c r="AL208" s="69">
        <v>0</v>
      </c>
      <c r="AM208" s="69">
        <v>0</v>
      </c>
      <c r="AN208" s="80">
        <v>0</v>
      </c>
      <c r="AO208" s="80">
        <v>0</v>
      </c>
      <c r="AP208" s="69">
        <v>0</v>
      </c>
      <c r="AQ208" s="69">
        <v>0</v>
      </c>
      <c r="AR208" s="80">
        <v>0</v>
      </c>
      <c r="AS208" s="80">
        <v>0</v>
      </c>
      <c r="AT208" s="69">
        <v>0</v>
      </c>
      <c r="AU208" s="69">
        <v>0</v>
      </c>
      <c r="AV208" s="80">
        <v>0</v>
      </c>
      <c r="AW208" s="80">
        <v>0</v>
      </c>
      <c r="AX208" s="69">
        <v>0</v>
      </c>
      <c r="AY208" s="69">
        <v>0</v>
      </c>
      <c r="AZ208" s="80">
        <v>0</v>
      </c>
      <c r="BA208" s="80">
        <v>0</v>
      </c>
      <c r="BB208" s="69">
        <v>0</v>
      </c>
      <c r="BC208" s="69">
        <v>0</v>
      </c>
      <c r="BD208" s="80">
        <v>0</v>
      </c>
      <c r="BE208" s="80">
        <v>68698</v>
      </c>
      <c r="BF208" s="69">
        <v>68698</v>
      </c>
      <c r="BG208" s="69">
        <v>0</v>
      </c>
      <c r="BH208" s="80">
        <v>0</v>
      </c>
      <c r="BI208" s="80">
        <v>0</v>
      </c>
      <c r="BJ208" s="69">
        <v>0</v>
      </c>
      <c r="BK208" s="69">
        <v>0</v>
      </c>
      <c r="BL208" s="80">
        <v>0</v>
      </c>
      <c r="BM208" s="80">
        <v>2540</v>
      </c>
      <c r="BN208" s="69">
        <v>2540</v>
      </c>
      <c r="BO208" s="69">
        <v>0</v>
      </c>
      <c r="BP208" s="80">
        <v>0</v>
      </c>
      <c r="BQ208" s="80">
        <v>0</v>
      </c>
      <c r="BR208" s="69">
        <v>0</v>
      </c>
      <c r="BS208" s="69">
        <v>0</v>
      </c>
      <c r="BT208" s="80">
        <v>0</v>
      </c>
      <c r="BU208" s="80">
        <v>0</v>
      </c>
      <c r="BV208" s="69">
        <v>0</v>
      </c>
      <c r="BW208" s="69">
        <v>0</v>
      </c>
      <c r="BX208" s="80">
        <v>0</v>
      </c>
      <c r="BY208" s="80">
        <v>0</v>
      </c>
      <c r="BZ208" s="69">
        <v>0</v>
      </c>
      <c r="CA208" s="69">
        <v>0</v>
      </c>
      <c r="CB208" s="80">
        <v>0</v>
      </c>
      <c r="CC208" s="80">
        <v>174342</v>
      </c>
      <c r="CD208" s="69">
        <v>75334</v>
      </c>
      <c r="CE208" s="69" t="s">
        <v>577</v>
      </c>
      <c r="CF208" s="69" t="s">
        <v>578</v>
      </c>
      <c r="CG208" s="69" t="s">
        <v>570</v>
      </c>
      <c r="CH208" s="69" t="s">
        <v>570</v>
      </c>
      <c r="CI208" s="69" t="s">
        <v>570</v>
      </c>
      <c r="CJ208" s="68" t="s">
        <v>570</v>
      </c>
      <c r="CK208" s="68">
        <v>45115</v>
      </c>
      <c r="CL208" s="185" t="s">
        <v>825</v>
      </c>
      <c r="CM208" s="67" t="s">
        <v>824</v>
      </c>
      <c r="CN208" s="67" t="s">
        <v>168</v>
      </c>
      <c r="CO208" s="68">
        <v>44981</v>
      </c>
      <c r="CP208" s="185" t="s">
        <v>823</v>
      </c>
      <c r="CQ208" s="67" t="s">
        <v>827</v>
      </c>
      <c r="CR208" s="67" t="s">
        <v>887</v>
      </c>
      <c r="CS208" s="69">
        <v>8690700</v>
      </c>
      <c r="CT208" s="69"/>
      <c r="CU208" s="69"/>
      <c r="CV208" s="69">
        <v>0</v>
      </c>
      <c r="CW208" s="69">
        <v>25</v>
      </c>
      <c r="CX208" s="69">
        <v>0</v>
      </c>
      <c r="CY208" s="69">
        <v>0</v>
      </c>
      <c r="CZ208" s="69">
        <v>0</v>
      </c>
      <c r="DA208" s="69">
        <v>0</v>
      </c>
      <c r="DG208" t="str">
        <f t="shared" si="9"/>
        <v>DO</v>
      </c>
    </row>
    <row r="209" spans="1:111">
      <c r="A209" t="str">
        <f t="shared" si="8"/>
        <v>07DO</v>
      </c>
      <c r="B209" s="67" t="s">
        <v>6</v>
      </c>
      <c r="C209" s="67" t="s">
        <v>409</v>
      </c>
      <c r="D209" s="67" t="s">
        <v>410</v>
      </c>
      <c r="E209" s="68">
        <v>44482</v>
      </c>
      <c r="F209" s="185" t="s">
        <v>828</v>
      </c>
      <c r="G209" s="67" t="s">
        <v>829</v>
      </c>
      <c r="H209" s="69">
        <v>1</v>
      </c>
      <c r="I209" s="69">
        <v>7</v>
      </c>
      <c r="J209" s="69">
        <v>322</v>
      </c>
      <c r="K209" s="69">
        <v>429</v>
      </c>
      <c r="L209" s="69">
        <v>422</v>
      </c>
      <c r="M209" s="69">
        <v>7</v>
      </c>
      <c r="N209" s="69">
        <v>0</v>
      </c>
      <c r="O209" s="69">
        <v>0</v>
      </c>
      <c r="P209" s="69">
        <v>91</v>
      </c>
      <c r="Q209" s="80">
        <v>16</v>
      </c>
      <c r="R209" s="80">
        <v>4833500</v>
      </c>
      <c r="S209" s="80">
        <v>50000</v>
      </c>
      <c r="T209" s="80">
        <v>4783500</v>
      </c>
      <c r="U209" s="80">
        <v>5430418</v>
      </c>
      <c r="V209" s="80">
        <v>5535682</v>
      </c>
      <c r="W209" s="80">
        <v>0</v>
      </c>
      <c r="X209" s="80">
        <v>200000</v>
      </c>
      <c r="Y209" s="80">
        <v>200000</v>
      </c>
      <c r="Z209" s="80">
        <v>5735682</v>
      </c>
      <c r="AA209" s="80">
        <v>5447939</v>
      </c>
      <c r="AB209" s="80">
        <v>-199047</v>
      </c>
      <c r="AC209" s="69">
        <v>596918</v>
      </c>
      <c r="AD209" s="69">
        <v>31</v>
      </c>
      <c r="AE209" s="69">
        <v>0</v>
      </c>
      <c r="AF209" s="80">
        <v>0</v>
      </c>
      <c r="AG209" s="80">
        <v>0</v>
      </c>
      <c r="AH209" s="69">
        <v>0</v>
      </c>
      <c r="AI209" s="69">
        <v>0</v>
      </c>
      <c r="AJ209" s="80">
        <v>0</v>
      </c>
      <c r="AK209" s="80">
        <v>328040</v>
      </c>
      <c r="AL209" s="69">
        <v>122639</v>
      </c>
      <c r="AM209" s="69">
        <v>0</v>
      </c>
      <c r="AN209" s="80">
        <v>0</v>
      </c>
      <c r="AO209" s="80">
        <v>0</v>
      </c>
      <c r="AP209" s="69">
        <v>0</v>
      </c>
      <c r="AQ209" s="69">
        <v>0</v>
      </c>
      <c r="AR209" s="80">
        <v>0</v>
      </c>
      <c r="AS209" s="80">
        <v>0</v>
      </c>
      <c r="AT209" s="69">
        <v>0</v>
      </c>
      <c r="AU209" s="69">
        <v>0</v>
      </c>
      <c r="AV209" s="80">
        <v>0</v>
      </c>
      <c r="AW209" s="80">
        <v>0</v>
      </c>
      <c r="AX209" s="69">
        <v>0</v>
      </c>
      <c r="AY209" s="69">
        <v>0</v>
      </c>
      <c r="AZ209" s="80">
        <v>0</v>
      </c>
      <c r="BA209" s="80">
        <v>0</v>
      </c>
      <c r="BB209" s="69">
        <v>0</v>
      </c>
      <c r="BC209" s="69">
        <v>0</v>
      </c>
      <c r="BD209" s="80">
        <v>0</v>
      </c>
      <c r="BE209" s="80">
        <v>0</v>
      </c>
      <c r="BF209" s="69">
        <v>0</v>
      </c>
      <c r="BG209" s="69">
        <v>0</v>
      </c>
      <c r="BH209" s="80">
        <v>0</v>
      </c>
      <c r="BI209" s="80">
        <v>0</v>
      </c>
      <c r="BJ209" s="69">
        <v>0</v>
      </c>
      <c r="BK209" s="69">
        <v>0</v>
      </c>
      <c r="BL209" s="80">
        <v>16</v>
      </c>
      <c r="BM209" s="80">
        <v>275307</v>
      </c>
      <c r="BN209" s="69">
        <v>0</v>
      </c>
      <c r="BO209" s="69">
        <v>0</v>
      </c>
      <c r="BP209" s="80">
        <v>0</v>
      </c>
      <c r="BQ209" s="80">
        <v>0</v>
      </c>
      <c r="BR209" s="69">
        <v>0</v>
      </c>
      <c r="BS209" s="69">
        <v>0</v>
      </c>
      <c r="BT209" s="80">
        <v>0</v>
      </c>
      <c r="BU209" s="80">
        <v>0</v>
      </c>
      <c r="BV209" s="69">
        <v>0</v>
      </c>
      <c r="BW209" s="69">
        <v>0</v>
      </c>
      <c r="BX209" s="80">
        <v>0</v>
      </c>
      <c r="BY209" s="80">
        <v>0</v>
      </c>
      <c r="BZ209" s="69">
        <v>0</v>
      </c>
      <c r="CA209" s="69">
        <v>0</v>
      </c>
      <c r="CB209" s="80">
        <v>16</v>
      </c>
      <c r="CC209" s="80">
        <v>603347</v>
      </c>
      <c r="CD209" s="69">
        <v>122639</v>
      </c>
      <c r="CE209" s="69" t="s">
        <v>584</v>
      </c>
      <c r="CF209" s="69" t="s">
        <v>585</v>
      </c>
      <c r="CG209" s="69" t="s">
        <v>570</v>
      </c>
      <c r="CH209" s="69" t="s">
        <v>570</v>
      </c>
      <c r="CI209" s="69" t="s">
        <v>570</v>
      </c>
      <c r="CJ209" s="68" t="s">
        <v>570</v>
      </c>
      <c r="CK209" s="68">
        <v>45355</v>
      </c>
      <c r="CL209" s="185" t="s">
        <v>823</v>
      </c>
      <c r="CM209" s="67" t="s">
        <v>824</v>
      </c>
      <c r="CN209" s="67" t="s">
        <v>168</v>
      </c>
      <c r="CO209" s="68">
        <v>45215</v>
      </c>
      <c r="CP209" s="185" t="s">
        <v>828</v>
      </c>
      <c r="CQ209" s="67" t="s">
        <v>824</v>
      </c>
      <c r="CR209" s="67" t="s">
        <v>887</v>
      </c>
      <c r="CS209" s="69">
        <v>3694800</v>
      </c>
      <c r="CT209" s="69" t="s">
        <v>713</v>
      </c>
      <c r="CU209" s="69" t="s">
        <v>714</v>
      </c>
      <c r="CV209" s="69">
        <v>16</v>
      </c>
      <c r="CW209" s="69">
        <v>60</v>
      </c>
      <c r="CX209" s="69">
        <v>0</v>
      </c>
      <c r="CY209" s="69">
        <v>0</v>
      </c>
      <c r="CZ209" s="69">
        <v>0</v>
      </c>
      <c r="DA209" s="69">
        <v>0</v>
      </c>
      <c r="DG209" t="str">
        <f t="shared" si="9"/>
        <v>DO</v>
      </c>
    </row>
    <row r="210" spans="1:111">
      <c r="A210" t="str">
        <f t="shared" si="8"/>
        <v>07DO</v>
      </c>
      <c r="B210" s="67" t="s">
        <v>6</v>
      </c>
      <c r="C210" s="67" t="s">
        <v>411</v>
      </c>
      <c r="D210" s="67" t="s">
        <v>412</v>
      </c>
      <c r="E210" s="68">
        <v>44391</v>
      </c>
      <c r="F210" s="185" t="s">
        <v>825</v>
      </c>
      <c r="G210" s="67" t="s">
        <v>829</v>
      </c>
      <c r="H210" s="69">
        <v>1</v>
      </c>
      <c r="I210" s="69">
        <v>2</v>
      </c>
      <c r="J210" s="69">
        <v>690</v>
      </c>
      <c r="K210" s="69">
        <v>753</v>
      </c>
      <c r="L210" s="69">
        <v>681</v>
      </c>
      <c r="M210" s="69">
        <v>72</v>
      </c>
      <c r="N210" s="69">
        <v>0</v>
      </c>
      <c r="O210" s="69">
        <v>0</v>
      </c>
      <c r="P210" s="69">
        <v>63</v>
      </c>
      <c r="Q210" s="80">
        <v>0</v>
      </c>
      <c r="R210" s="80">
        <v>8992000</v>
      </c>
      <c r="S210" s="80">
        <v>85000</v>
      </c>
      <c r="T210" s="80">
        <v>8907000</v>
      </c>
      <c r="U210" s="80">
        <v>9003651</v>
      </c>
      <c r="V210" s="80">
        <v>9360484</v>
      </c>
      <c r="W210" s="80">
        <v>0</v>
      </c>
      <c r="X210" s="80">
        <v>0</v>
      </c>
      <c r="Y210" s="80">
        <v>0</v>
      </c>
      <c r="Z210" s="80">
        <v>9360484</v>
      </c>
      <c r="AA210" s="80">
        <v>9368249</v>
      </c>
      <c r="AB210" s="80">
        <v>18403</v>
      </c>
      <c r="AC210" s="69">
        <v>11651</v>
      </c>
      <c r="AD210" s="69">
        <v>31</v>
      </c>
      <c r="AE210" s="69">
        <v>0</v>
      </c>
      <c r="AF210" s="80">
        <v>0</v>
      </c>
      <c r="AG210" s="80">
        <v>35754</v>
      </c>
      <c r="AH210" s="69">
        <v>0</v>
      </c>
      <c r="AI210" s="69">
        <v>0</v>
      </c>
      <c r="AJ210" s="80">
        <v>0</v>
      </c>
      <c r="AK210" s="80">
        <v>2365</v>
      </c>
      <c r="AL210" s="69">
        <v>0</v>
      </c>
      <c r="AM210" s="69">
        <v>0</v>
      </c>
      <c r="AN210" s="80">
        <v>0</v>
      </c>
      <c r="AO210" s="80">
        <v>0</v>
      </c>
      <c r="AP210" s="69">
        <v>0</v>
      </c>
      <c r="AQ210" s="69">
        <v>0</v>
      </c>
      <c r="AR210" s="80">
        <v>0</v>
      </c>
      <c r="AS210" s="80">
        <v>0</v>
      </c>
      <c r="AT210" s="69">
        <v>0</v>
      </c>
      <c r="AU210" s="69">
        <v>0</v>
      </c>
      <c r="AV210" s="80">
        <v>0</v>
      </c>
      <c r="AW210" s="80">
        <v>0</v>
      </c>
      <c r="AX210" s="69">
        <v>0</v>
      </c>
      <c r="AY210" s="69">
        <v>0</v>
      </c>
      <c r="AZ210" s="80">
        <v>0</v>
      </c>
      <c r="BA210" s="80">
        <v>8000</v>
      </c>
      <c r="BB210" s="69">
        <v>0</v>
      </c>
      <c r="BC210" s="69">
        <v>0</v>
      </c>
      <c r="BD210" s="80">
        <v>0</v>
      </c>
      <c r="BE210" s="80">
        <v>0</v>
      </c>
      <c r="BF210" s="69">
        <v>0</v>
      </c>
      <c r="BG210" s="69">
        <v>0</v>
      </c>
      <c r="BH210" s="80">
        <v>0</v>
      </c>
      <c r="BI210" s="80">
        <v>0</v>
      </c>
      <c r="BJ210" s="69">
        <v>0</v>
      </c>
      <c r="BK210" s="69">
        <v>0</v>
      </c>
      <c r="BL210" s="80">
        <v>0</v>
      </c>
      <c r="BM210" s="80">
        <v>10639</v>
      </c>
      <c r="BN210" s="69">
        <v>10639</v>
      </c>
      <c r="BO210" s="69">
        <v>0</v>
      </c>
      <c r="BP210" s="80">
        <v>0</v>
      </c>
      <c r="BQ210" s="80">
        <v>0</v>
      </c>
      <c r="BR210" s="69">
        <v>0</v>
      </c>
      <c r="BS210" s="69">
        <v>0</v>
      </c>
      <c r="BT210" s="80">
        <v>0</v>
      </c>
      <c r="BU210" s="80">
        <v>0</v>
      </c>
      <c r="BV210" s="69">
        <v>0</v>
      </c>
      <c r="BW210" s="69">
        <v>0</v>
      </c>
      <c r="BX210" s="80">
        <v>0</v>
      </c>
      <c r="BY210" s="80">
        <v>0</v>
      </c>
      <c r="BZ210" s="69">
        <v>0</v>
      </c>
      <c r="CA210" s="69">
        <v>0</v>
      </c>
      <c r="CB210" s="80">
        <v>0</v>
      </c>
      <c r="CC210" s="80">
        <v>56758</v>
      </c>
      <c r="CD210" s="69">
        <v>10639</v>
      </c>
      <c r="CE210" s="69" t="s">
        <v>622</v>
      </c>
      <c r="CF210" s="69" t="s">
        <v>623</v>
      </c>
      <c r="CG210" s="69" t="s">
        <v>570</v>
      </c>
      <c r="CH210" s="69" t="s">
        <v>570</v>
      </c>
      <c r="CI210" s="69" t="s">
        <v>570</v>
      </c>
      <c r="CJ210" s="68" t="s">
        <v>570</v>
      </c>
      <c r="CK210" s="68">
        <v>45352</v>
      </c>
      <c r="CL210" s="185" t="s">
        <v>823</v>
      </c>
      <c r="CM210" s="67" t="s">
        <v>824</v>
      </c>
      <c r="CN210" s="67" t="s">
        <v>168</v>
      </c>
      <c r="CO210" s="68">
        <v>45251</v>
      </c>
      <c r="CP210" s="185" t="s">
        <v>828</v>
      </c>
      <c r="CQ210" s="67" t="s">
        <v>824</v>
      </c>
      <c r="CR210" s="67" t="s">
        <v>888</v>
      </c>
      <c r="CS210" s="69">
        <v>9455800</v>
      </c>
      <c r="CT210" s="69"/>
      <c r="CU210" s="69"/>
      <c r="CV210" s="69">
        <v>0</v>
      </c>
      <c r="CW210" s="69">
        <v>32</v>
      </c>
      <c r="CX210" s="69">
        <v>0</v>
      </c>
      <c r="CY210" s="69">
        <v>0</v>
      </c>
      <c r="CZ210" s="69">
        <v>0</v>
      </c>
      <c r="DA210" s="69">
        <v>0</v>
      </c>
      <c r="DG210" t="str">
        <f t="shared" si="9"/>
        <v>DO</v>
      </c>
    </row>
    <row r="211" spans="1:111">
      <c r="A211" t="str">
        <f t="shared" si="8"/>
        <v>07DO</v>
      </c>
      <c r="B211" s="67" t="s">
        <v>6</v>
      </c>
      <c r="C211" s="67" t="s">
        <v>413</v>
      </c>
      <c r="D211" s="67" t="s">
        <v>414</v>
      </c>
      <c r="E211" s="68">
        <v>44447</v>
      </c>
      <c r="F211" s="185" t="s">
        <v>825</v>
      </c>
      <c r="G211" s="67" t="s">
        <v>829</v>
      </c>
      <c r="H211" s="69">
        <v>1</v>
      </c>
      <c r="I211" s="69">
        <v>2</v>
      </c>
      <c r="J211" s="69">
        <v>210</v>
      </c>
      <c r="K211" s="69">
        <v>235</v>
      </c>
      <c r="L211" s="69">
        <v>235</v>
      </c>
      <c r="M211" s="69">
        <v>0</v>
      </c>
      <c r="N211" s="69">
        <v>0</v>
      </c>
      <c r="O211" s="69">
        <v>0</v>
      </c>
      <c r="P211" s="69">
        <v>25</v>
      </c>
      <c r="Q211" s="80">
        <v>0</v>
      </c>
      <c r="R211" s="80">
        <v>1944266</v>
      </c>
      <c r="S211" s="80">
        <v>50000</v>
      </c>
      <c r="T211" s="80">
        <v>1894266</v>
      </c>
      <c r="U211" s="80">
        <v>2045152</v>
      </c>
      <c r="V211" s="80">
        <v>1898792</v>
      </c>
      <c r="W211" s="80">
        <v>0</v>
      </c>
      <c r="X211" s="80">
        <v>0</v>
      </c>
      <c r="Y211" s="80">
        <v>0</v>
      </c>
      <c r="Z211" s="80">
        <v>1898792</v>
      </c>
      <c r="AA211" s="80">
        <v>1886359</v>
      </c>
      <c r="AB211" s="80">
        <v>0</v>
      </c>
      <c r="AC211" s="69">
        <v>100885</v>
      </c>
      <c r="AD211" s="69">
        <v>10</v>
      </c>
      <c r="AE211" s="69">
        <v>0</v>
      </c>
      <c r="AF211" s="80">
        <v>0</v>
      </c>
      <c r="AG211" s="80">
        <v>17204</v>
      </c>
      <c r="AH211" s="69">
        <v>0</v>
      </c>
      <c r="AI211" s="69">
        <v>0</v>
      </c>
      <c r="AJ211" s="80">
        <v>0</v>
      </c>
      <c r="AK211" s="80">
        <v>71248</v>
      </c>
      <c r="AL211" s="69">
        <v>0</v>
      </c>
      <c r="AM211" s="69">
        <v>0</v>
      </c>
      <c r="AN211" s="80">
        <v>0</v>
      </c>
      <c r="AO211" s="80">
        <v>0</v>
      </c>
      <c r="AP211" s="69">
        <v>0</v>
      </c>
      <c r="AQ211" s="69">
        <v>0</v>
      </c>
      <c r="AR211" s="80">
        <v>0</v>
      </c>
      <c r="AS211" s="80">
        <v>0</v>
      </c>
      <c r="AT211" s="69">
        <v>0</v>
      </c>
      <c r="AU211" s="69">
        <v>0</v>
      </c>
      <c r="AV211" s="80">
        <v>0</v>
      </c>
      <c r="AW211" s="80">
        <v>0</v>
      </c>
      <c r="AX211" s="69">
        <v>0</v>
      </c>
      <c r="AY211" s="69">
        <v>0</v>
      </c>
      <c r="AZ211" s="80">
        <v>0</v>
      </c>
      <c r="BA211" s="80">
        <v>0</v>
      </c>
      <c r="BB211" s="69">
        <v>0</v>
      </c>
      <c r="BC211" s="69">
        <v>0</v>
      </c>
      <c r="BD211" s="80">
        <v>0</v>
      </c>
      <c r="BE211" s="80">
        <v>0</v>
      </c>
      <c r="BF211" s="69">
        <v>0</v>
      </c>
      <c r="BG211" s="69">
        <v>0</v>
      </c>
      <c r="BH211" s="80">
        <v>0</v>
      </c>
      <c r="BI211" s="80">
        <v>0</v>
      </c>
      <c r="BJ211" s="69">
        <v>0</v>
      </c>
      <c r="BK211" s="69">
        <v>0</v>
      </c>
      <c r="BL211" s="80">
        <v>0</v>
      </c>
      <c r="BM211" s="80">
        <v>12433</v>
      </c>
      <c r="BN211" s="69">
        <v>12433</v>
      </c>
      <c r="BO211" s="69">
        <v>0</v>
      </c>
      <c r="BP211" s="80">
        <v>0</v>
      </c>
      <c r="BQ211" s="80">
        <v>0</v>
      </c>
      <c r="BR211" s="69">
        <v>0</v>
      </c>
      <c r="BS211" s="69">
        <v>0</v>
      </c>
      <c r="BT211" s="80">
        <v>0</v>
      </c>
      <c r="BU211" s="80">
        <v>0</v>
      </c>
      <c r="BV211" s="69">
        <v>0</v>
      </c>
      <c r="BW211" s="69">
        <v>0</v>
      </c>
      <c r="BX211" s="80">
        <v>0</v>
      </c>
      <c r="BY211" s="80">
        <v>0</v>
      </c>
      <c r="BZ211" s="69">
        <v>0</v>
      </c>
      <c r="CA211" s="69">
        <v>0</v>
      </c>
      <c r="CB211" s="80">
        <v>0</v>
      </c>
      <c r="CC211" s="80">
        <v>100885</v>
      </c>
      <c r="CD211" s="69">
        <v>12433</v>
      </c>
      <c r="CE211" s="69" t="s">
        <v>617</v>
      </c>
      <c r="CF211" s="69" t="s">
        <v>618</v>
      </c>
      <c r="CG211" s="69" t="s">
        <v>570</v>
      </c>
      <c r="CH211" s="69" t="s">
        <v>570</v>
      </c>
      <c r="CI211" s="69" t="s">
        <v>570</v>
      </c>
      <c r="CJ211" s="68" t="s">
        <v>570</v>
      </c>
      <c r="CK211" s="68">
        <v>45278</v>
      </c>
      <c r="CL211" s="185" t="s">
        <v>828</v>
      </c>
      <c r="CM211" s="67" t="s">
        <v>824</v>
      </c>
      <c r="CN211" s="67" t="s">
        <v>168</v>
      </c>
      <c r="CO211" s="68">
        <v>44904</v>
      </c>
      <c r="CP211" s="185" t="s">
        <v>828</v>
      </c>
      <c r="CQ211" s="67" t="s">
        <v>827</v>
      </c>
      <c r="CR211" s="67" t="s">
        <v>888</v>
      </c>
      <c r="CS211" s="69">
        <v>1797400</v>
      </c>
      <c r="CT211" s="69"/>
      <c r="CU211" s="69"/>
      <c r="CV211" s="69">
        <v>0</v>
      </c>
      <c r="CW211" s="69">
        <v>15</v>
      </c>
      <c r="CX211" s="69">
        <v>0</v>
      </c>
      <c r="CY211" s="69">
        <v>0</v>
      </c>
      <c r="CZ211" s="69">
        <v>0</v>
      </c>
      <c r="DA211" s="69">
        <v>0</v>
      </c>
      <c r="DG211" t="str">
        <f t="shared" si="9"/>
        <v>DO</v>
      </c>
    </row>
    <row r="212" spans="1:111">
      <c r="A212" t="str">
        <f t="shared" si="8"/>
        <v>07DO</v>
      </c>
      <c r="B212" s="67" t="s">
        <v>6</v>
      </c>
      <c r="C212" s="67" t="s">
        <v>794</v>
      </c>
      <c r="D212" s="67" t="s">
        <v>891</v>
      </c>
      <c r="E212" s="68">
        <v>44601</v>
      </c>
      <c r="F212" s="185" t="s">
        <v>823</v>
      </c>
      <c r="G212" s="67" t="s">
        <v>829</v>
      </c>
      <c r="H212" s="69">
        <v>2</v>
      </c>
      <c r="I212" s="69">
        <v>0</v>
      </c>
      <c r="J212" s="69">
        <v>180</v>
      </c>
      <c r="K212" s="69">
        <v>220</v>
      </c>
      <c r="L212" s="69">
        <v>220</v>
      </c>
      <c r="M212" s="69">
        <v>0</v>
      </c>
      <c r="N212" s="69">
        <v>0</v>
      </c>
      <c r="O212" s="69">
        <v>0</v>
      </c>
      <c r="P212" s="69">
        <v>40</v>
      </c>
      <c r="Q212" s="80">
        <v>0</v>
      </c>
      <c r="R212" s="80">
        <v>3049631</v>
      </c>
      <c r="S212" s="80">
        <v>50000</v>
      </c>
      <c r="T212" s="80">
        <v>2999631</v>
      </c>
      <c r="U212" s="80">
        <v>3049631</v>
      </c>
      <c r="V212" s="80">
        <v>3013462</v>
      </c>
      <c r="W212" s="80">
        <v>0</v>
      </c>
      <c r="X212" s="80">
        <v>0</v>
      </c>
      <c r="Y212" s="80">
        <v>0</v>
      </c>
      <c r="Z212" s="80">
        <v>3013462</v>
      </c>
      <c r="AA212" s="80">
        <v>3013181</v>
      </c>
      <c r="AB212" s="80">
        <v>-281</v>
      </c>
      <c r="AC212" s="69">
        <v>0</v>
      </c>
      <c r="AD212" s="69">
        <v>21</v>
      </c>
      <c r="AE212" s="69">
        <v>0</v>
      </c>
      <c r="AF212" s="80">
        <v>0</v>
      </c>
      <c r="AG212" s="80">
        <v>0</v>
      </c>
      <c r="AH212" s="69">
        <v>0</v>
      </c>
      <c r="AI212" s="69">
        <v>0</v>
      </c>
      <c r="AJ212" s="80">
        <v>0</v>
      </c>
      <c r="AK212" s="80">
        <v>0</v>
      </c>
      <c r="AL212" s="69">
        <v>0</v>
      </c>
      <c r="AM212" s="69">
        <v>0</v>
      </c>
      <c r="AN212" s="80">
        <v>0</v>
      </c>
      <c r="AO212" s="80">
        <v>0</v>
      </c>
      <c r="AP212" s="69">
        <v>0</v>
      </c>
      <c r="AQ212" s="69">
        <v>0</v>
      </c>
      <c r="AR212" s="80">
        <v>0</v>
      </c>
      <c r="AS212" s="80">
        <v>0</v>
      </c>
      <c r="AT212" s="69">
        <v>0</v>
      </c>
      <c r="AU212" s="69">
        <v>0</v>
      </c>
      <c r="AV212" s="80">
        <v>0</v>
      </c>
      <c r="AW212" s="80">
        <v>0</v>
      </c>
      <c r="AX212" s="69">
        <v>0</v>
      </c>
      <c r="AY212" s="69">
        <v>0</v>
      </c>
      <c r="AZ212" s="80">
        <v>0</v>
      </c>
      <c r="BA212" s="80">
        <v>0</v>
      </c>
      <c r="BB212" s="69">
        <v>0</v>
      </c>
      <c r="BC212" s="69">
        <v>0</v>
      </c>
      <c r="BD212" s="80">
        <v>0</v>
      </c>
      <c r="BE212" s="80">
        <v>0</v>
      </c>
      <c r="BF212" s="69">
        <v>0</v>
      </c>
      <c r="BG212" s="69">
        <v>0</v>
      </c>
      <c r="BH212" s="80">
        <v>0</v>
      </c>
      <c r="BI212" s="80">
        <v>0</v>
      </c>
      <c r="BJ212" s="69">
        <v>0</v>
      </c>
      <c r="BK212" s="69">
        <v>0</v>
      </c>
      <c r="BL212" s="80">
        <v>0</v>
      </c>
      <c r="BM212" s="80">
        <v>0</v>
      </c>
      <c r="BN212" s="69">
        <v>0</v>
      </c>
      <c r="BO212" s="69">
        <v>0</v>
      </c>
      <c r="BP212" s="80">
        <v>0</v>
      </c>
      <c r="BQ212" s="80">
        <v>0</v>
      </c>
      <c r="BR212" s="69">
        <v>0</v>
      </c>
      <c r="BS212" s="69">
        <v>0</v>
      </c>
      <c r="BT212" s="80">
        <v>0</v>
      </c>
      <c r="BU212" s="80">
        <v>0</v>
      </c>
      <c r="BV212" s="69">
        <v>0</v>
      </c>
      <c r="BW212" s="69">
        <v>0</v>
      </c>
      <c r="BX212" s="80">
        <v>0</v>
      </c>
      <c r="BY212" s="80">
        <v>0</v>
      </c>
      <c r="BZ212" s="69">
        <v>0</v>
      </c>
      <c r="CA212" s="69">
        <v>0</v>
      </c>
      <c r="CB212" s="80">
        <v>0</v>
      </c>
      <c r="CC212" s="80">
        <v>0</v>
      </c>
      <c r="CD212" s="69">
        <v>0</v>
      </c>
      <c r="CE212" s="69" t="s">
        <v>602</v>
      </c>
      <c r="CF212" s="69" t="s">
        <v>603</v>
      </c>
      <c r="CG212" s="69" t="s">
        <v>570</v>
      </c>
      <c r="CH212" s="69" t="s">
        <v>570</v>
      </c>
      <c r="CI212" s="69" t="s">
        <v>570</v>
      </c>
      <c r="CJ212" s="68" t="s">
        <v>570</v>
      </c>
      <c r="CK212" s="68">
        <v>45127</v>
      </c>
      <c r="CL212" s="185" t="s">
        <v>825</v>
      </c>
      <c r="CM212" s="67" t="s">
        <v>824</v>
      </c>
      <c r="CN212" s="67" t="s">
        <v>168</v>
      </c>
      <c r="CO212" s="68">
        <v>45091</v>
      </c>
      <c r="CP212" s="185" t="s">
        <v>821</v>
      </c>
      <c r="CQ212" s="67" t="s">
        <v>827</v>
      </c>
      <c r="CR212" s="67" t="s">
        <v>886</v>
      </c>
      <c r="CS212" s="69">
        <v>2409700</v>
      </c>
      <c r="CT212" s="69"/>
      <c r="CU212" s="69"/>
      <c r="CV212" s="69">
        <v>0</v>
      </c>
      <c r="CW212" s="69">
        <v>19</v>
      </c>
      <c r="CX212" s="69">
        <v>0</v>
      </c>
      <c r="CY212" s="69">
        <v>0</v>
      </c>
      <c r="CZ212" s="69">
        <v>0</v>
      </c>
      <c r="DA212" s="69">
        <v>0</v>
      </c>
      <c r="DG212" t="str">
        <f t="shared" si="9"/>
        <v>DO</v>
      </c>
    </row>
    <row r="213" spans="1:111">
      <c r="A213" t="str">
        <f t="shared" si="8"/>
        <v>07DO</v>
      </c>
      <c r="B213" s="67" t="s">
        <v>6</v>
      </c>
      <c r="C213" s="67" t="s">
        <v>415</v>
      </c>
      <c r="D213" s="67" t="s">
        <v>416</v>
      </c>
      <c r="E213" s="68">
        <v>44629</v>
      </c>
      <c r="F213" s="185" t="s">
        <v>823</v>
      </c>
      <c r="G213" s="67" t="s">
        <v>829</v>
      </c>
      <c r="H213" s="69">
        <v>1</v>
      </c>
      <c r="I213" s="69">
        <v>3</v>
      </c>
      <c r="J213" s="69">
        <v>275</v>
      </c>
      <c r="K213" s="69">
        <v>406</v>
      </c>
      <c r="L213" s="69">
        <v>406</v>
      </c>
      <c r="M213" s="69">
        <v>0</v>
      </c>
      <c r="N213" s="69">
        <v>0</v>
      </c>
      <c r="O213" s="69">
        <v>0</v>
      </c>
      <c r="P213" s="69">
        <v>118</v>
      </c>
      <c r="Q213" s="80">
        <v>13</v>
      </c>
      <c r="R213" s="80">
        <v>2593388</v>
      </c>
      <c r="S213" s="80">
        <v>50000</v>
      </c>
      <c r="T213" s="80">
        <v>2543388</v>
      </c>
      <c r="U213" s="80">
        <v>2709838</v>
      </c>
      <c r="V213" s="80">
        <v>2503891</v>
      </c>
      <c r="W213" s="80">
        <v>0</v>
      </c>
      <c r="X213" s="80">
        <v>0</v>
      </c>
      <c r="Y213" s="80">
        <v>0</v>
      </c>
      <c r="Z213" s="80">
        <v>2503891</v>
      </c>
      <c r="AA213" s="80">
        <v>2499570</v>
      </c>
      <c r="AB213" s="80">
        <v>1497</v>
      </c>
      <c r="AC213" s="69">
        <v>116449</v>
      </c>
      <c r="AD213" s="69">
        <v>50</v>
      </c>
      <c r="AE213" s="69">
        <v>10</v>
      </c>
      <c r="AF213" s="80">
        <v>0</v>
      </c>
      <c r="AG213" s="80">
        <v>9735</v>
      </c>
      <c r="AH213" s="69">
        <v>0</v>
      </c>
      <c r="AI213" s="69">
        <v>0</v>
      </c>
      <c r="AJ213" s="80">
        <v>13</v>
      </c>
      <c r="AK213" s="80">
        <v>20708</v>
      </c>
      <c r="AL213" s="69">
        <v>0</v>
      </c>
      <c r="AM213" s="69">
        <v>0</v>
      </c>
      <c r="AN213" s="80">
        <v>0</v>
      </c>
      <c r="AO213" s="80">
        <v>0</v>
      </c>
      <c r="AP213" s="69">
        <v>0</v>
      </c>
      <c r="AQ213" s="69">
        <v>0</v>
      </c>
      <c r="AR213" s="80">
        <v>0</v>
      </c>
      <c r="AS213" s="80">
        <v>0</v>
      </c>
      <c r="AT213" s="69">
        <v>0</v>
      </c>
      <c r="AU213" s="69">
        <v>0</v>
      </c>
      <c r="AV213" s="80">
        <v>0</v>
      </c>
      <c r="AW213" s="80">
        <v>0</v>
      </c>
      <c r="AX213" s="69">
        <v>0</v>
      </c>
      <c r="AY213" s="69">
        <v>31</v>
      </c>
      <c r="AZ213" s="80">
        <v>0</v>
      </c>
      <c r="BA213" s="80">
        <v>60632</v>
      </c>
      <c r="BB213" s="69">
        <v>60632</v>
      </c>
      <c r="BC213" s="69">
        <v>0</v>
      </c>
      <c r="BD213" s="80">
        <v>0</v>
      </c>
      <c r="BE213" s="80">
        <v>1731</v>
      </c>
      <c r="BF213" s="69">
        <v>0</v>
      </c>
      <c r="BG213" s="69">
        <v>0</v>
      </c>
      <c r="BH213" s="80">
        <v>0</v>
      </c>
      <c r="BI213" s="80">
        <v>0</v>
      </c>
      <c r="BJ213" s="69">
        <v>0</v>
      </c>
      <c r="BK213" s="69">
        <v>0</v>
      </c>
      <c r="BL213" s="80">
        <v>0</v>
      </c>
      <c r="BM213" s="80">
        <v>6508</v>
      </c>
      <c r="BN213" s="69">
        <v>5818</v>
      </c>
      <c r="BO213" s="69">
        <v>0</v>
      </c>
      <c r="BP213" s="80">
        <v>0</v>
      </c>
      <c r="BQ213" s="80">
        <v>0</v>
      </c>
      <c r="BR213" s="69">
        <v>0</v>
      </c>
      <c r="BS213" s="69">
        <v>0</v>
      </c>
      <c r="BT213" s="80">
        <v>0</v>
      </c>
      <c r="BU213" s="80">
        <v>0</v>
      </c>
      <c r="BV213" s="69">
        <v>0</v>
      </c>
      <c r="BW213" s="69">
        <v>0</v>
      </c>
      <c r="BX213" s="80">
        <v>0</v>
      </c>
      <c r="BY213" s="80">
        <v>0</v>
      </c>
      <c r="BZ213" s="69">
        <v>0</v>
      </c>
      <c r="CA213" s="69">
        <v>41</v>
      </c>
      <c r="CB213" s="80">
        <v>13</v>
      </c>
      <c r="CC213" s="80">
        <v>99313</v>
      </c>
      <c r="CD213" s="69">
        <v>66449</v>
      </c>
      <c r="CE213" s="69" t="s">
        <v>795</v>
      </c>
      <c r="CF213" s="69" t="s">
        <v>796</v>
      </c>
      <c r="CG213" s="69" t="s">
        <v>570</v>
      </c>
      <c r="CH213" s="69" t="s">
        <v>570</v>
      </c>
      <c r="CI213" s="69" t="s">
        <v>570</v>
      </c>
      <c r="CJ213" s="68" t="s">
        <v>570</v>
      </c>
      <c r="CK213" s="68">
        <v>45300</v>
      </c>
      <c r="CL213" s="185" t="s">
        <v>823</v>
      </c>
      <c r="CM213" s="67" t="s">
        <v>824</v>
      </c>
      <c r="CN213" s="67" t="s">
        <v>168</v>
      </c>
      <c r="CO213" s="68">
        <v>45182</v>
      </c>
      <c r="CP213" s="185" t="s">
        <v>825</v>
      </c>
      <c r="CQ213" s="67" t="s">
        <v>824</v>
      </c>
      <c r="CR213" s="67" t="s">
        <v>888</v>
      </c>
      <c r="CS213" s="69">
        <v>2305500</v>
      </c>
      <c r="CT213" s="69"/>
      <c r="CU213" s="69"/>
      <c r="CV213" s="69">
        <v>13</v>
      </c>
      <c r="CW213" s="69">
        <v>27</v>
      </c>
      <c r="CX213" s="69">
        <v>0</v>
      </c>
      <c r="CY213" s="69">
        <v>0</v>
      </c>
      <c r="CZ213" s="69">
        <v>0</v>
      </c>
      <c r="DA213" s="69">
        <v>0</v>
      </c>
      <c r="DG213" t="str">
        <f t="shared" si="9"/>
        <v>DO</v>
      </c>
    </row>
    <row r="214" spans="1:111">
      <c r="A214" t="str">
        <f t="shared" si="8"/>
        <v>07DO</v>
      </c>
      <c r="B214" s="67" t="s">
        <v>6</v>
      </c>
      <c r="C214" s="67" t="s">
        <v>417</v>
      </c>
      <c r="D214" s="67" t="s">
        <v>418</v>
      </c>
      <c r="E214" s="68">
        <v>44664</v>
      </c>
      <c r="F214" s="185" t="s">
        <v>821</v>
      </c>
      <c r="G214" s="67" t="s">
        <v>829</v>
      </c>
      <c r="H214" s="69">
        <v>1</v>
      </c>
      <c r="I214" s="69">
        <v>1</v>
      </c>
      <c r="J214" s="69">
        <v>140</v>
      </c>
      <c r="K214" s="69">
        <v>171</v>
      </c>
      <c r="L214" s="69">
        <v>171</v>
      </c>
      <c r="M214" s="69">
        <v>0</v>
      </c>
      <c r="N214" s="69">
        <v>0</v>
      </c>
      <c r="O214" s="69">
        <v>0</v>
      </c>
      <c r="P214" s="69">
        <v>31</v>
      </c>
      <c r="Q214" s="80">
        <v>0</v>
      </c>
      <c r="R214" s="80">
        <v>2231499</v>
      </c>
      <c r="S214" s="80">
        <v>50000</v>
      </c>
      <c r="T214" s="80">
        <v>2181499</v>
      </c>
      <c r="U214" s="80">
        <v>2259063</v>
      </c>
      <c r="V214" s="80">
        <v>2052581</v>
      </c>
      <c r="W214" s="80">
        <v>0</v>
      </c>
      <c r="X214" s="80">
        <v>0</v>
      </c>
      <c r="Y214" s="80">
        <v>0</v>
      </c>
      <c r="Z214" s="80">
        <v>2052581</v>
      </c>
      <c r="AA214" s="80">
        <v>2046856</v>
      </c>
      <c r="AB214" s="80">
        <v>-5724</v>
      </c>
      <c r="AC214" s="69">
        <v>27565</v>
      </c>
      <c r="AD214" s="69">
        <v>22</v>
      </c>
      <c r="AE214" s="69">
        <v>0</v>
      </c>
      <c r="AF214" s="80">
        <v>0</v>
      </c>
      <c r="AG214" s="80">
        <v>0</v>
      </c>
      <c r="AH214" s="69">
        <v>0</v>
      </c>
      <c r="AI214" s="69">
        <v>0</v>
      </c>
      <c r="AJ214" s="80">
        <v>0</v>
      </c>
      <c r="AK214" s="80">
        <v>27565</v>
      </c>
      <c r="AL214" s="69">
        <v>0</v>
      </c>
      <c r="AM214" s="69">
        <v>0</v>
      </c>
      <c r="AN214" s="80">
        <v>0</v>
      </c>
      <c r="AO214" s="80">
        <v>0</v>
      </c>
      <c r="AP214" s="69">
        <v>0</v>
      </c>
      <c r="AQ214" s="69">
        <v>0</v>
      </c>
      <c r="AR214" s="80">
        <v>0</v>
      </c>
      <c r="AS214" s="80">
        <v>0</v>
      </c>
      <c r="AT214" s="69">
        <v>0</v>
      </c>
      <c r="AU214" s="69">
        <v>0</v>
      </c>
      <c r="AV214" s="80">
        <v>0</v>
      </c>
      <c r="AW214" s="80">
        <v>0</v>
      </c>
      <c r="AX214" s="69">
        <v>0</v>
      </c>
      <c r="AY214" s="69">
        <v>0</v>
      </c>
      <c r="AZ214" s="80">
        <v>0</v>
      </c>
      <c r="BA214" s="80">
        <v>0</v>
      </c>
      <c r="BB214" s="69">
        <v>0</v>
      </c>
      <c r="BC214" s="69">
        <v>0</v>
      </c>
      <c r="BD214" s="80">
        <v>0</v>
      </c>
      <c r="BE214" s="80">
        <v>0</v>
      </c>
      <c r="BF214" s="69">
        <v>0</v>
      </c>
      <c r="BG214" s="69">
        <v>0</v>
      </c>
      <c r="BH214" s="80">
        <v>0</v>
      </c>
      <c r="BI214" s="80">
        <v>0</v>
      </c>
      <c r="BJ214" s="69">
        <v>0</v>
      </c>
      <c r="BK214" s="69">
        <v>0</v>
      </c>
      <c r="BL214" s="80">
        <v>0</v>
      </c>
      <c r="BM214" s="80">
        <v>0</v>
      </c>
      <c r="BN214" s="69">
        <v>0</v>
      </c>
      <c r="BO214" s="69">
        <v>0</v>
      </c>
      <c r="BP214" s="80">
        <v>0</v>
      </c>
      <c r="BQ214" s="80">
        <v>0</v>
      </c>
      <c r="BR214" s="69">
        <v>0</v>
      </c>
      <c r="BS214" s="69">
        <v>0</v>
      </c>
      <c r="BT214" s="80">
        <v>0</v>
      </c>
      <c r="BU214" s="80">
        <v>0</v>
      </c>
      <c r="BV214" s="69">
        <v>0</v>
      </c>
      <c r="BW214" s="69">
        <v>0</v>
      </c>
      <c r="BX214" s="80">
        <v>0</v>
      </c>
      <c r="BY214" s="80">
        <v>0</v>
      </c>
      <c r="BZ214" s="69">
        <v>0</v>
      </c>
      <c r="CA214" s="69">
        <v>0</v>
      </c>
      <c r="CB214" s="80">
        <v>0</v>
      </c>
      <c r="CC214" s="80">
        <v>27565</v>
      </c>
      <c r="CD214" s="69">
        <v>0</v>
      </c>
      <c r="CE214" s="69" t="s">
        <v>797</v>
      </c>
      <c r="CF214" s="69" t="s">
        <v>798</v>
      </c>
      <c r="CG214" s="69" t="s">
        <v>570</v>
      </c>
      <c r="CH214" s="69" t="s">
        <v>570</v>
      </c>
      <c r="CI214" s="69" t="s">
        <v>570</v>
      </c>
      <c r="CJ214" s="68" t="s">
        <v>570</v>
      </c>
      <c r="CK214" s="68">
        <v>45268</v>
      </c>
      <c r="CL214" s="185" t="s">
        <v>828</v>
      </c>
      <c r="CM214" s="67" t="s">
        <v>824</v>
      </c>
      <c r="CN214" s="67" t="s">
        <v>168</v>
      </c>
      <c r="CO214" s="68">
        <v>45182</v>
      </c>
      <c r="CP214" s="185" t="s">
        <v>825</v>
      </c>
      <c r="CQ214" s="67" t="s">
        <v>824</v>
      </c>
      <c r="CR214" s="67" t="s">
        <v>892</v>
      </c>
      <c r="CS214" s="69">
        <v>1792600</v>
      </c>
      <c r="CT214" s="69"/>
      <c r="CU214" s="69"/>
      <c r="CV214" s="69">
        <v>0</v>
      </c>
      <c r="CW214" s="69">
        <v>9</v>
      </c>
      <c r="CX214" s="69">
        <v>0</v>
      </c>
      <c r="CY214" s="69">
        <v>0</v>
      </c>
      <c r="CZ214" s="69">
        <v>0</v>
      </c>
      <c r="DA214" s="69">
        <v>0</v>
      </c>
      <c r="DG214" t="str">
        <f t="shared" si="9"/>
        <v>DO</v>
      </c>
    </row>
    <row r="215" spans="1:111">
      <c r="A215" t="str">
        <f t="shared" si="8"/>
        <v>07DO</v>
      </c>
      <c r="B215" s="67" t="s">
        <v>6</v>
      </c>
      <c r="C215" s="67" t="s">
        <v>419</v>
      </c>
      <c r="D215" s="67" t="s">
        <v>420</v>
      </c>
      <c r="E215" s="68">
        <v>44720</v>
      </c>
      <c r="F215" s="185" t="s">
        <v>821</v>
      </c>
      <c r="G215" s="67" t="s">
        <v>829</v>
      </c>
      <c r="H215" s="69">
        <v>3</v>
      </c>
      <c r="I215" s="69">
        <v>3</v>
      </c>
      <c r="J215" s="69">
        <v>300</v>
      </c>
      <c r="K215" s="69">
        <v>361</v>
      </c>
      <c r="L215" s="69">
        <v>338</v>
      </c>
      <c r="M215" s="69">
        <v>23</v>
      </c>
      <c r="N215" s="69">
        <v>0</v>
      </c>
      <c r="O215" s="69">
        <v>0</v>
      </c>
      <c r="P215" s="69">
        <v>61</v>
      </c>
      <c r="Q215" s="80">
        <v>0</v>
      </c>
      <c r="R215" s="80">
        <v>4664000</v>
      </c>
      <c r="S215" s="80">
        <v>50000</v>
      </c>
      <c r="T215" s="80">
        <v>4614000</v>
      </c>
      <c r="U215" s="80">
        <v>4709230</v>
      </c>
      <c r="V215" s="80">
        <v>4734993</v>
      </c>
      <c r="W215" s="80">
        <v>0</v>
      </c>
      <c r="X215" s="80">
        <v>0</v>
      </c>
      <c r="Y215" s="80">
        <v>0</v>
      </c>
      <c r="Z215" s="80">
        <v>4734993</v>
      </c>
      <c r="AA215" s="80">
        <v>4662735</v>
      </c>
      <c r="AB215" s="80">
        <v>-72258</v>
      </c>
      <c r="AC215" s="69">
        <v>45230</v>
      </c>
      <c r="AD215" s="69">
        <v>37</v>
      </c>
      <c r="AE215" s="69">
        <v>0</v>
      </c>
      <c r="AF215" s="80">
        <v>0</v>
      </c>
      <c r="AG215" s="80">
        <v>25230</v>
      </c>
      <c r="AH215" s="69">
        <v>0</v>
      </c>
      <c r="AI215" s="69">
        <v>0</v>
      </c>
      <c r="AJ215" s="80">
        <v>0</v>
      </c>
      <c r="AK215" s="80">
        <v>42961</v>
      </c>
      <c r="AL215" s="69">
        <v>0</v>
      </c>
      <c r="AM215" s="69">
        <v>0</v>
      </c>
      <c r="AN215" s="80">
        <v>0</v>
      </c>
      <c r="AO215" s="80">
        <v>0</v>
      </c>
      <c r="AP215" s="69">
        <v>0</v>
      </c>
      <c r="AQ215" s="69">
        <v>0</v>
      </c>
      <c r="AR215" s="80">
        <v>0</v>
      </c>
      <c r="AS215" s="80">
        <v>0</v>
      </c>
      <c r="AT215" s="69">
        <v>0</v>
      </c>
      <c r="AU215" s="69">
        <v>0</v>
      </c>
      <c r="AV215" s="80">
        <v>0</v>
      </c>
      <c r="AW215" s="80">
        <v>0</v>
      </c>
      <c r="AX215" s="69">
        <v>0</v>
      </c>
      <c r="AY215" s="69">
        <v>0</v>
      </c>
      <c r="AZ215" s="80">
        <v>0</v>
      </c>
      <c r="BA215" s="80">
        <v>0</v>
      </c>
      <c r="BB215" s="69">
        <v>0</v>
      </c>
      <c r="BC215" s="69">
        <v>0</v>
      </c>
      <c r="BD215" s="80">
        <v>0</v>
      </c>
      <c r="BE215" s="80">
        <v>8225</v>
      </c>
      <c r="BF215" s="69">
        <v>0</v>
      </c>
      <c r="BG215" s="69">
        <v>0</v>
      </c>
      <c r="BH215" s="80">
        <v>0</v>
      </c>
      <c r="BI215" s="80">
        <v>0</v>
      </c>
      <c r="BJ215" s="69">
        <v>0</v>
      </c>
      <c r="BK215" s="69">
        <v>0</v>
      </c>
      <c r="BL215" s="80">
        <v>0</v>
      </c>
      <c r="BM215" s="80">
        <v>0</v>
      </c>
      <c r="BN215" s="69">
        <v>0</v>
      </c>
      <c r="BO215" s="69">
        <v>0</v>
      </c>
      <c r="BP215" s="80">
        <v>0</v>
      </c>
      <c r="BQ215" s="80">
        <v>0</v>
      </c>
      <c r="BR215" s="69">
        <v>0</v>
      </c>
      <c r="BS215" s="69">
        <v>0</v>
      </c>
      <c r="BT215" s="80">
        <v>0</v>
      </c>
      <c r="BU215" s="80">
        <v>0</v>
      </c>
      <c r="BV215" s="69">
        <v>0</v>
      </c>
      <c r="BW215" s="69">
        <v>0</v>
      </c>
      <c r="BX215" s="80">
        <v>0</v>
      </c>
      <c r="BY215" s="80">
        <v>0</v>
      </c>
      <c r="BZ215" s="69">
        <v>0</v>
      </c>
      <c r="CA215" s="69">
        <v>0</v>
      </c>
      <c r="CB215" s="80">
        <v>0</v>
      </c>
      <c r="CC215" s="80">
        <v>76416</v>
      </c>
      <c r="CD215" s="69">
        <v>0</v>
      </c>
      <c r="CE215" s="69" t="s">
        <v>573</v>
      </c>
      <c r="CF215" s="69" t="s">
        <v>574</v>
      </c>
      <c r="CG215" s="69" t="s">
        <v>570</v>
      </c>
      <c r="CH215" s="69" t="s">
        <v>570</v>
      </c>
      <c r="CI215" s="69" t="s">
        <v>570</v>
      </c>
      <c r="CJ215" s="68" t="s">
        <v>570</v>
      </c>
      <c r="CK215" s="68">
        <v>45225</v>
      </c>
      <c r="CL215" s="185" t="s">
        <v>828</v>
      </c>
      <c r="CM215" s="67" t="s">
        <v>824</v>
      </c>
      <c r="CN215" s="67" t="s">
        <v>168</v>
      </c>
      <c r="CO215" s="68">
        <v>45139</v>
      </c>
      <c r="CP215" s="185" t="s">
        <v>825</v>
      </c>
      <c r="CQ215" s="67" t="s">
        <v>824</v>
      </c>
      <c r="CR215" s="67" t="s">
        <v>888</v>
      </c>
      <c r="CS215" s="69">
        <v>5588200</v>
      </c>
      <c r="CT215" s="69" t="s">
        <v>799</v>
      </c>
      <c r="CU215" s="69" t="s">
        <v>800</v>
      </c>
      <c r="CV215" s="69">
        <v>0</v>
      </c>
      <c r="CW215" s="69">
        <v>24</v>
      </c>
      <c r="CX215" s="69">
        <v>0</v>
      </c>
      <c r="CY215" s="69">
        <v>0</v>
      </c>
      <c r="CZ215" s="69">
        <v>0</v>
      </c>
      <c r="DA215" s="69">
        <v>0</v>
      </c>
      <c r="DG215" t="str">
        <f t="shared" si="9"/>
        <v>DO</v>
      </c>
    </row>
    <row r="216" spans="1:111">
      <c r="A216" t="str">
        <f t="shared" si="8"/>
        <v>07DO</v>
      </c>
      <c r="B216" s="67" t="s">
        <v>6</v>
      </c>
      <c r="C216" s="67" t="s">
        <v>421</v>
      </c>
      <c r="D216" s="67" t="s">
        <v>422</v>
      </c>
      <c r="E216" s="68">
        <v>44937</v>
      </c>
      <c r="F216" s="185" t="s">
        <v>823</v>
      </c>
      <c r="G216" s="67" t="s">
        <v>827</v>
      </c>
      <c r="H216" s="69">
        <v>1</v>
      </c>
      <c r="I216" s="69">
        <v>1</v>
      </c>
      <c r="J216" s="69">
        <v>140</v>
      </c>
      <c r="K216" s="69">
        <v>165</v>
      </c>
      <c r="L216" s="69">
        <v>161</v>
      </c>
      <c r="M216" s="69">
        <v>4</v>
      </c>
      <c r="N216" s="69">
        <v>0</v>
      </c>
      <c r="O216" s="69">
        <v>0</v>
      </c>
      <c r="P216" s="69">
        <v>10</v>
      </c>
      <c r="Q216" s="80">
        <v>15</v>
      </c>
      <c r="R216" s="80">
        <v>506794</v>
      </c>
      <c r="S216" s="80">
        <v>19000</v>
      </c>
      <c r="T216" s="80">
        <v>487794</v>
      </c>
      <c r="U216" s="80">
        <v>527638</v>
      </c>
      <c r="V216" s="80">
        <v>475289</v>
      </c>
      <c r="W216" s="80">
        <v>0</v>
      </c>
      <c r="X216" s="80">
        <v>0</v>
      </c>
      <c r="Y216" s="80">
        <v>0</v>
      </c>
      <c r="Z216" s="80">
        <v>475289</v>
      </c>
      <c r="AA216" s="80">
        <v>475289</v>
      </c>
      <c r="AB216" s="80">
        <v>0</v>
      </c>
      <c r="AC216" s="69">
        <v>20844</v>
      </c>
      <c r="AD216" s="69">
        <v>16</v>
      </c>
      <c r="AE216" s="69">
        <v>0</v>
      </c>
      <c r="AF216" s="80">
        <v>0</v>
      </c>
      <c r="AG216" s="80">
        <v>20844</v>
      </c>
      <c r="AH216" s="69">
        <v>0</v>
      </c>
      <c r="AI216" s="69">
        <v>0</v>
      </c>
      <c r="AJ216" s="80">
        <v>0</v>
      </c>
      <c r="AK216" s="80">
        <v>0</v>
      </c>
      <c r="AL216" s="69">
        <v>0</v>
      </c>
      <c r="AM216" s="69">
        <v>0</v>
      </c>
      <c r="AN216" s="80">
        <v>0</v>
      </c>
      <c r="AO216" s="80">
        <v>0</v>
      </c>
      <c r="AP216" s="69">
        <v>0</v>
      </c>
      <c r="AQ216" s="69">
        <v>0</v>
      </c>
      <c r="AR216" s="80">
        <v>0</v>
      </c>
      <c r="AS216" s="80">
        <v>0</v>
      </c>
      <c r="AT216" s="69">
        <v>0</v>
      </c>
      <c r="AU216" s="69">
        <v>0</v>
      </c>
      <c r="AV216" s="80">
        <v>0</v>
      </c>
      <c r="AW216" s="80">
        <v>0</v>
      </c>
      <c r="AX216" s="69">
        <v>0</v>
      </c>
      <c r="AY216" s="69">
        <v>0</v>
      </c>
      <c r="AZ216" s="80">
        <v>0</v>
      </c>
      <c r="BA216" s="80">
        <v>0</v>
      </c>
      <c r="BB216" s="69">
        <v>0</v>
      </c>
      <c r="BC216" s="69">
        <v>0</v>
      </c>
      <c r="BD216" s="80">
        <v>0</v>
      </c>
      <c r="BE216" s="80">
        <v>0</v>
      </c>
      <c r="BF216" s="69">
        <v>0</v>
      </c>
      <c r="BG216" s="69">
        <v>0</v>
      </c>
      <c r="BH216" s="80">
        <v>0</v>
      </c>
      <c r="BI216" s="80">
        <v>0</v>
      </c>
      <c r="BJ216" s="69">
        <v>0</v>
      </c>
      <c r="BK216" s="69">
        <v>0</v>
      </c>
      <c r="BL216" s="80">
        <v>15</v>
      </c>
      <c r="BM216" s="80">
        <v>0</v>
      </c>
      <c r="BN216" s="69">
        <v>0</v>
      </c>
      <c r="BO216" s="69">
        <v>0</v>
      </c>
      <c r="BP216" s="80">
        <v>0</v>
      </c>
      <c r="BQ216" s="80">
        <v>0</v>
      </c>
      <c r="BR216" s="69">
        <v>0</v>
      </c>
      <c r="BS216" s="69">
        <v>0</v>
      </c>
      <c r="BT216" s="80">
        <v>0</v>
      </c>
      <c r="BU216" s="80">
        <v>0</v>
      </c>
      <c r="BV216" s="69">
        <v>0</v>
      </c>
      <c r="BW216" s="69">
        <v>0</v>
      </c>
      <c r="BX216" s="80">
        <v>0</v>
      </c>
      <c r="BY216" s="80">
        <v>0</v>
      </c>
      <c r="BZ216" s="69">
        <v>0</v>
      </c>
      <c r="CA216" s="69">
        <v>0</v>
      </c>
      <c r="CB216" s="80">
        <v>15</v>
      </c>
      <c r="CC216" s="80">
        <v>20844</v>
      </c>
      <c r="CD216" s="69">
        <v>0</v>
      </c>
      <c r="CE216" s="69" t="s">
        <v>759</v>
      </c>
      <c r="CF216" s="69" t="s">
        <v>760</v>
      </c>
      <c r="CG216" s="69" t="s">
        <v>570</v>
      </c>
      <c r="CH216" s="69" t="s">
        <v>570</v>
      </c>
      <c r="CI216" s="69" t="s">
        <v>570</v>
      </c>
      <c r="CJ216" s="68" t="s">
        <v>570</v>
      </c>
      <c r="CK216" s="68">
        <v>45247</v>
      </c>
      <c r="CL216" s="185" t="s">
        <v>828</v>
      </c>
      <c r="CM216" s="67" t="s">
        <v>824</v>
      </c>
      <c r="CN216" s="67" t="s">
        <v>168</v>
      </c>
      <c r="CO216" s="68">
        <v>45215</v>
      </c>
      <c r="CP216" s="185" t="s">
        <v>828</v>
      </c>
      <c r="CQ216" s="67" t="s">
        <v>824</v>
      </c>
      <c r="CR216" s="67" t="s">
        <v>888</v>
      </c>
      <c r="CS216" s="69">
        <v>441600</v>
      </c>
      <c r="CT216" s="69"/>
      <c r="CU216" s="69"/>
      <c r="CV216" s="69">
        <v>15</v>
      </c>
      <c r="CW216" s="69">
        <v>9</v>
      </c>
      <c r="CX216" s="69">
        <v>0</v>
      </c>
      <c r="CY216" s="69">
        <v>0</v>
      </c>
      <c r="CZ216" s="69">
        <v>0</v>
      </c>
      <c r="DA216" s="69">
        <v>0</v>
      </c>
      <c r="DG216" t="str">
        <f t="shared" si="9"/>
        <v>DO</v>
      </c>
    </row>
    <row r="217" spans="1:111">
      <c r="A217" t="str">
        <f t="shared" si="8"/>
        <v>07DO</v>
      </c>
      <c r="B217" s="67" t="s">
        <v>6</v>
      </c>
      <c r="C217" s="67" t="s">
        <v>541</v>
      </c>
      <c r="D217" s="67" t="s">
        <v>542</v>
      </c>
      <c r="E217" s="68">
        <v>44937</v>
      </c>
      <c r="F217" s="185" t="s">
        <v>823</v>
      </c>
      <c r="G217" s="67" t="s">
        <v>827</v>
      </c>
      <c r="H217" s="69">
        <v>1</v>
      </c>
      <c r="I217" s="69">
        <v>0</v>
      </c>
      <c r="J217" s="69">
        <v>120</v>
      </c>
      <c r="K217" s="69">
        <v>130</v>
      </c>
      <c r="L217" s="69">
        <v>71</v>
      </c>
      <c r="M217" s="69">
        <v>59</v>
      </c>
      <c r="N217" s="69">
        <v>0</v>
      </c>
      <c r="O217" s="69">
        <v>0</v>
      </c>
      <c r="P217" s="69">
        <v>10</v>
      </c>
      <c r="Q217" s="80">
        <v>0</v>
      </c>
      <c r="R217" s="80">
        <v>619151</v>
      </c>
      <c r="S217" s="80">
        <v>50000</v>
      </c>
      <c r="T217" s="80">
        <v>569151</v>
      </c>
      <c r="U217" s="80">
        <v>619151</v>
      </c>
      <c r="V217" s="80">
        <v>571177</v>
      </c>
      <c r="W217" s="80">
        <v>0</v>
      </c>
      <c r="X217" s="80">
        <v>0</v>
      </c>
      <c r="Y217" s="80">
        <v>0</v>
      </c>
      <c r="Z217" s="80">
        <v>571177</v>
      </c>
      <c r="AA217" s="80">
        <v>571177</v>
      </c>
      <c r="AB217" s="80">
        <v>0</v>
      </c>
      <c r="AC217" s="69">
        <v>0</v>
      </c>
      <c r="AD217" s="69">
        <v>7</v>
      </c>
      <c r="AE217" s="69">
        <v>0</v>
      </c>
      <c r="AF217" s="80">
        <v>0</v>
      </c>
      <c r="AG217" s="80">
        <v>7087</v>
      </c>
      <c r="AH217" s="69">
        <v>0</v>
      </c>
      <c r="AI217" s="69">
        <v>0</v>
      </c>
      <c r="AJ217" s="80">
        <v>0</v>
      </c>
      <c r="AK217" s="80">
        <v>0</v>
      </c>
      <c r="AL217" s="69">
        <v>0</v>
      </c>
      <c r="AM217" s="69">
        <v>0</v>
      </c>
      <c r="AN217" s="80">
        <v>0</v>
      </c>
      <c r="AO217" s="80">
        <v>0</v>
      </c>
      <c r="AP217" s="69">
        <v>0</v>
      </c>
      <c r="AQ217" s="69">
        <v>0</v>
      </c>
      <c r="AR217" s="80">
        <v>0</v>
      </c>
      <c r="AS217" s="80">
        <v>0</v>
      </c>
      <c r="AT217" s="69">
        <v>0</v>
      </c>
      <c r="AU217" s="69">
        <v>0</v>
      </c>
      <c r="AV217" s="80">
        <v>0</v>
      </c>
      <c r="AW217" s="80">
        <v>0</v>
      </c>
      <c r="AX217" s="69">
        <v>0</v>
      </c>
      <c r="AY217" s="69">
        <v>0</v>
      </c>
      <c r="AZ217" s="80">
        <v>0</v>
      </c>
      <c r="BA217" s="80">
        <v>0</v>
      </c>
      <c r="BB217" s="69">
        <v>0</v>
      </c>
      <c r="BC217" s="69">
        <v>0</v>
      </c>
      <c r="BD217" s="80">
        <v>0</v>
      </c>
      <c r="BE217" s="80">
        <v>0</v>
      </c>
      <c r="BF217" s="69">
        <v>0</v>
      </c>
      <c r="BG217" s="69">
        <v>0</v>
      </c>
      <c r="BH217" s="80">
        <v>0</v>
      </c>
      <c r="BI217" s="80">
        <v>0</v>
      </c>
      <c r="BJ217" s="69">
        <v>0</v>
      </c>
      <c r="BK217" s="69">
        <v>0</v>
      </c>
      <c r="BL217" s="80">
        <v>0</v>
      </c>
      <c r="BM217" s="80">
        <v>0</v>
      </c>
      <c r="BN217" s="69">
        <v>0</v>
      </c>
      <c r="BO217" s="69">
        <v>0</v>
      </c>
      <c r="BP217" s="80">
        <v>0</v>
      </c>
      <c r="BQ217" s="80">
        <v>0</v>
      </c>
      <c r="BR217" s="69">
        <v>0</v>
      </c>
      <c r="BS217" s="69">
        <v>0</v>
      </c>
      <c r="BT217" s="80">
        <v>0</v>
      </c>
      <c r="BU217" s="80">
        <v>0</v>
      </c>
      <c r="BV217" s="69">
        <v>0</v>
      </c>
      <c r="BW217" s="69">
        <v>0</v>
      </c>
      <c r="BX217" s="80">
        <v>0</v>
      </c>
      <c r="BY217" s="80">
        <v>0</v>
      </c>
      <c r="BZ217" s="69">
        <v>0</v>
      </c>
      <c r="CA217" s="69">
        <v>0</v>
      </c>
      <c r="CB217" s="80">
        <v>0</v>
      </c>
      <c r="CC217" s="80">
        <v>7087</v>
      </c>
      <c r="CD217" s="69">
        <v>0</v>
      </c>
      <c r="CE217" s="69" t="s">
        <v>649</v>
      </c>
      <c r="CF217" s="69" t="s">
        <v>650</v>
      </c>
      <c r="CG217" s="69" t="s">
        <v>570</v>
      </c>
      <c r="CH217" s="69" t="s">
        <v>570</v>
      </c>
      <c r="CI217" s="69" t="s">
        <v>570</v>
      </c>
      <c r="CJ217" s="68" t="s">
        <v>570</v>
      </c>
      <c r="CK217" s="68">
        <v>45218</v>
      </c>
      <c r="CL217" s="185" t="s">
        <v>828</v>
      </c>
      <c r="CM217" s="67" t="s">
        <v>824</v>
      </c>
      <c r="CN217" s="67" t="s">
        <v>168</v>
      </c>
      <c r="CO217" s="68">
        <v>45131</v>
      </c>
      <c r="CP217" s="185" t="s">
        <v>825</v>
      </c>
      <c r="CQ217" s="67" t="s">
        <v>824</v>
      </c>
      <c r="CR217" s="67" t="s">
        <v>888</v>
      </c>
      <c r="CS217" s="69">
        <v>1320700</v>
      </c>
      <c r="CT217" s="69"/>
      <c r="CU217" s="69"/>
      <c r="CV217" s="69">
        <v>0</v>
      </c>
      <c r="CW217" s="69">
        <v>3</v>
      </c>
      <c r="CX217" s="69">
        <v>0</v>
      </c>
      <c r="CY217" s="69">
        <v>0</v>
      </c>
      <c r="CZ217" s="69">
        <v>0</v>
      </c>
      <c r="DA217" s="69">
        <v>0</v>
      </c>
      <c r="DG217" t="str">
        <f t="shared" si="9"/>
        <v>DO</v>
      </c>
    </row>
    <row r="218" spans="1:111">
      <c r="A218" t="str">
        <f t="shared" si="8"/>
        <v>08DO</v>
      </c>
      <c r="B218" s="67" t="s">
        <v>7</v>
      </c>
      <c r="C218" s="67" t="s">
        <v>435</v>
      </c>
      <c r="D218" s="67" t="s">
        <v>436</v>
      </c>
      <c r="E218" s="68">
        <v>43266</v>
      </c>
      <c r="F218" s="185" t="s">
        <v>821</v>
      </c>
      <c r="G218" s="67" t="s">
        <v>832</v>
      </c>
      <c r="H218" s="69">
        <v>2</v>
      </c>
      <c r="I218" s="69">
        <v>27</v>
      </c>
      <c r="J218" s="69">
        <v>1430</v>
      </c>
      <c r="K218" s="69">
        <v>1594</v>
      </c>
      <c r="L218" s="69">
        <v>1265</v>
      </c>
      <c r="M218" s="69">
        <v>329</v>
      </c>
      <c r="N218" s="69">
        <v>0</v>
      </c>
      <c r="O218" s="69">
        <v>0</v>
      </c>
      <c r="P218" s="69">
        <v>164</v>
      </c>
      <c r="Q218" s="80">
        <v>0</v>
      </c>
      <c r="R218" s="80">
        <v>143269821</v>
      </c>
      <c r="S218" s="80">
        <v>150000</v>
      </c>
      <c r="T218" s="80">
        <v>143119821</v>
      </c>
      <c r="U218" s="80">
        <v>145759356</v>
      </c>
      <c r="V218" s="80">
        <v>145166429</v>
      </c>
      <c r="W218" s="80">
        <v>0</v>
      </c>
      <c r="X218" s="80">
        <v>5000000</v>
      </c>
      <c r="Y218" s="80">
        <v>5000000</v>
      </c>
      <c r="Z218" s="80">
        <v>150166429</v>
      </c>
      <c r="AA218" s="80">
        <v>144192875</v>
      </c>
      <c r="AB218" s="80">
        <v>-5873129</v>
      </c>
      <c r="AC218" s="69">
        <v>2489535</v>
      </c>
      <c r="AD218" s="69">
        <v>81</v>
      </c>
      <c r="AE218" s="69">
        <v>0</v>
      </c>
      <c r="AF218" s="80">
        <v>0</v>
      </c>
      <c r="AG218" s="80">
        <v>398577</v>
      </c>
      <c r="AH218" s="69">
        <v>0</v>
      </c>
      <c r="AI218" s="69">
        <v>0</v>
      </c>
      <c r="AJ218" s="80">
        <v>0</v>
      </c>
      <c r="AK218" s="80">
        <v>1404790</v>
      </c>
      <c r="AL218" s="69">
        <v>0</v>
      </c>
      <c r="AM218" s="69">
        <v>0</v>
      </c>
      <c r="AN218" s="80">
        <v>0</v>
      </c>
      <c r="AO218" s="80">
        <v>13454</v>
      </c>
      <c r="AP218" s="69">
        <v>0</v>
      </c>
      <c r="AQ218" s="69">
        <v>0</v>
      </c>
      <c r="AR218" s="80">
        <v>0</v>
      </c>
      <c r="AS218" s="80">
        <v>0</v>
      </c>
      <c r="AT218" s="69">
        <v>0</v>
      </c>
      <c r="AU218" s="69">
        <v>0</v>
      </c>
      <c r="AV218" s="80">
        <v>0</v>
      </c>
      <c r="AW218" s="80">
        <v>0</v>
      </c>
      <c r="AX218" s="69">
        <v>0</v>
      </c>
      <c r="AY218" s="69">
        <v>0</v>
      </c>
      <c r="AZ218" s="80">
        <v>0</v>
      </c>
      <c r="BA218" s="80">
        <v>131931</v>
      </c>
      <c r="BB218" s="69">
        <v>0</v>
      </c>
      <c r="BC218" s="69">
        <v>0</v>
      </c>
      <c r="BD218" s="80">
        <v>0</v>
      </c>
      <c r="BE218" s="80">
        <v>551048</v>
      </c>
      <c r="BF218" s="69">
        <v>0</v>
      </c>
      <c r="BG218" s="69">
        <v>0</v>
      </c>
      <c r="BH218" s="80">
        <v>0</v>
      </c>
      <c r="BI218" s="80">
        <v>0</v>
      </c>
      <c r="BJ218" s="69">
        <v>0</v>
      </c>
      <c r="BK218" s="69">
        <v>0</v>
      </c>
      <c r="BL218" s="80">
        <v>0</v>
      </c>
      <c r="BM218" s="80">
        <v>20555</v>
      </c>
      <c r="BN218" s="69">
        <v>0</v>
      </c>
      <c r="BO218" s="69">
        <v>0</v>
      </c>
      <c r="BP218" s="80">
        <v>0</v>
      </c>
      <c r="BQ218" s="80">
        <v>0</v>
      </c>
      <c r="BR218" s="69">
        <v>0</v>
      </c>
      <c r="BS218" s="69">
        <v>0</v>
      </c>
      <c r="BT218" s="80">
        <v>0</v>
      </c>
      <c r="BU218" s="80">
        <v>0</v>
      </c>
      <c r="BV218" s="69">
        <v>0</v>
      </c>
      <c r="BW218" s="69">
        <v>0</v>
      </c>
      <c r="BX218" s="80">
        <v>0</v>
      </c>
      <c r="BY218" s="80">
        <v>0</v>
      </c>
      <c r="BZ218" s="69">
        <v>0</v>
      </c>
      <c r="CA218" s="69">
        <v>0</v>
      </c>
      <c r="CB218" s="80">
        <v>0</v>
      </c>
      <c r="CC218" s="80">
        <v>2379872</v>
      </c>
      <c r="CD218" s="69">
        <v>0</v>
      </c>
      <c r="CE218" s="69" t="s">
        <v>669</v>
      </c>
      <c r="CF218" s="69" t="s">
        <v>670</v>
      </c>
      <c r="CG218" s="69" t="s">
        <v>570</v>
      </c>
      <c r="CH218" s="69" t="s">
        <v>570</v>
      </c>
      <c r="CI218" s="69" t="s">
        <v>570</v>
      </c>
      <c r="CJ218" s="68" t="s">
        <v>570</v>
      </c>
      <c r="CK218" s="68">
        <v>45112</v>
      </c>
      <c r="CL218" s="185" t="s">
        <v>825</v>
      </c>
      <c r="CM218" s="67" t="s">
        <v>824</v>
      </c>
      <c r="CN218" s="67" t="s">
        <v>168</v>
      </c>
      <c r="CO218" s="68">
        <v>44621</v>
      </c>
      <c r="CP218" s="185" t="s">
        <v>823</v>
      </c>
      <c r="CQ218" s="67" t="s">
        <v>829</v>
      </c>
      <c r="CR218" s="67" t="s">
        <v>893</v>
      </c>
      <c r="CS218" s="69">
        <v>156867749.97999999</v>
      </c>
      <c r="CT218" s="69" t="s">
        <v>782</v>
      </c>
      <c r="CU218" s="69" t="s">
        <v>783</v>
      </c>
      <c r="CV218" s="69">
        <v>0</v>
      </c>
      <c r="CW218" s="69">
        <v>83</v>
      </c>
      <c r="CX218" s="69">
        <v>0</v>
      </c>
      <c r="CY218" s="69">
        <v>0</v>
      </c>
      <c r="CZ218" s="69">
        <v>-140484</v>
      </c>
      <c r="DA218" s="69">
        <v>0</v>
      </c>
      <c r="DG218" t="str">
        <f t="shared" si="9"/>
        <v>DO</v>
      </c>
    </row>
    <row r="219" spans="1:111">
      <c r="A219" t="str">
        <f t="shared" si="8"/>
        <v>08DO</v>
      </c>
      <c r="B219" s="67" t="s">
        <v>7</v>
      </c>
      <c r="C219" s="67" t="s">
        <v>437</v>
      </c>
      <c r="D219" s="67" t="s">
        <v>438</v>
      </c>
      <c r="E219" s="68">
        <v>43599</v>
      </c>
      <c r="F219" s="185" t="s">
        <v>821</v>
      </c>
      <c r="G219" s="67" t="s">
        <v>834</v>
      </c>
      <c r="H219" s="69">
        <v>3</v>
      </c>
      <c r="I219" s="69">
        <v>5</v>
      </c>
      <c r="J219" s="69">
        <v>738</v>
      </c>
      <c r="K219" s="69">
        <v>1039</v>
      </c>
      <c r="L219" s="69">
        <v>1039</v>
      </c>
      <c r="M219" s="69">
        <v>0</v>
      </c>
      <c r="N219" s="69">
        <v>0</v>
      </c>
      <c r="O219" s="69">
        <v>0</v>
      </c>
      <c r="P219" s="69">
        <v>301</v>
      </c>
      <c r="Q219" s="80">
        <v>0</v>
      </c>
      <c r="R219" s="80">
        <v>31832323</v>
      </c>
      <c r="S219" s="80">
        <v>150000</v>
      </c>
      <c r="T219" s="80">
        <v>31682323</v>
      </c>
      <c r="U219" s="80">
        <v>32865375</v>
      </c>
      <c r="V219" s="80">
        <v>32938830</v>
      </c>
      <c r="W219" s="80">
        <v>0</v>
      </c>
      <c r="X219" s="80">
        <v>0</v>
      </c>
      <c r="Y219" s="80">
        <v>0</v>
      </c>
      <c r="Z219" s="80">
        <v>32938830</v>
      </c>
      <c r="AA219" s="80">
        <v>32271398</v>
      </c>
      <c r="AB219" s="80">
        <v>-667433</v>
      </c>
      <c r="AC219" s="69">
        <v>1033052</v>
      </c>
      <c r="AD219" s="69">
        <v>175</v>
      </c>
      <c r="AE219" s="69">
        <v>0</v>
      </c>
      <c r="AF219" s="80">
        <v>0</v>
      </c>
      <c r="AG219" s="80">
        <v>62194</v>
      </c>
      <c r="AH219" s="69">
        <v>0</v>
      </c>
      <c r="AI219" s="69">
        <v>0</v>
      </c>
      <c r="AJ219" s="80">
        <v>0</v>
      </c>
      <c r="AK219" s="80">
        <v>38182</v>
      </c>
      <c r="AL219" s="69">
        <v>0</v>
      </c>
      <c r="AM219" s="69">
        <v>0</v>
      </c>
      <c r="AN219" s="80">
        <v>0</v>
      </c>
      <c r="AO219" s="80">
        <v>0</v>
      </c>
      <c r="AP219" s="69">
        <v>0</v>
      </c>
      <c r="AQ219" s="69">
        <v>0</v>
      </c>
      <c r="AR219" s="80">
        <v>0</v>
      </c>
      <c r="AS219" s="80">
        <v>0</v>
      </c>
      <c r="AT219" s="69">
        <v>0</v>
      </c>
      <c r="AU219" s="69">
        <v>0</v>
      </c>
      <c r="AV219" s="80">
        <v>0</v>
      </c>
      <c r="AW219" s="80">
        <v>0</v>
      </c>
      <c r="AX219" s="69">
        <v>0</v>
      </c>
      <c r="AY219" s="69">
        <v>28</v>
      </c>
      <c r="AZ219" s="80">
        <v>0</v>
      </c>
      <c r="BA219" s="80">
        <v>960260</v>
      </c>
      <c r="BB219" s="69">
        <v>0</v>
      </c>
      <c r="BC219" s="69">
        <v>0</v>
      </c>
      <c r="BD219" s="80">
        <v>0</v>
      </c>
      <c r="BE219" s="80">
        <v>77444</v>
      </c>
      <c r="BF219" s="69">
        <v>0</v>
      </c>
      <c r="BG219" s="69">
        <v>0</v>
      </c>
      <c r="BH219" s="80">
        <v>0</v>
      </c>
      <c r="BI219" s="80">
        <v>0</v>
      </c>
      <c r="BJ219" s="69">
        <v>0</v>
      </c>
      <c r="BK219" s="69">
        <v>0</v>
      </c>
      <c r="BL219" s="80">
        <v>0</v>
      </c>
      <c r="BM219" s="80">
        <v>0</v>
      </c>
      <c r="BN219" s="69">
        <v>0</v>
      </c>
      <c r="BO219" s="69">
        <v>0</v>
      </c>
      <c r="BP219" s="80">
        <v>0</v>
      </c>
      <c r="BQ219" s="80">
        <v>0</v>
      </c>
      <c r="BR219" s="69">
        <v>0</v>
      </c>
      <c r="BS219" s="69">
        <v>0</v>
      </c>
      <c r="BT219" s="80">
        <v>0</v>
      </c>
      <c r="BU219" s="80">
        <v>0</v>
      </c>
      <c r="BV219" s="69">
        <v>0</v>
      </c>
      <c r="BW219" s="69">
        <v>0</v>
      </c>
      <c r="BX219" s="80">
        <v>0</v>
      </c>
      <c r="BY219" s="80">
        <v>0</v>
      </c>
      <c r="BZ219" s="69">
        <v>0</v>
      </c>
      <c r="CA219" s="69">
        <v>28</v>
      </c>
      <c r="CB219" s="80">
        <v>0</v>
      </c>
      <c r="CC219" s="80">
        <v>1138080</v>
      </c>
      <c r="CD219" s="69">
        <v>0</v>
      </c>
      <c r="CE219" s="69" t="s">
        <v>804</v>
      </c>
      <c r="CF219" s="69" t="s">
        <v>805</v>
      </c>
      <c r="CG219" s="69" t="s">
        <v>570</v>
      </c>
      <c r="CH219" s="69" t="s">
        <v>570</v>
      </c>
      <c r="CI219" s="69" t="s">
        <v>570</v>
      </c>
      <c r="CJ219" s="68" t="s">
        <v>570</v>
      </c>
      <c r="CK219" s="68">
        <v>45148</v>
      </c>
      <c r="CL219" s="185" t="s">
        <v>825</v>
      </c>
      <c r="CM219" s="67" t="s">
        <v>824</v>
      </c>
      <c r="CN219" s="67" t="s">
        <v>168</v>
      </c>
      <c r="CO219" s="68">
        <v>44790</v>
      </c>
      <c r="CP219" s="185" t="s">
        <v>825</v>
      </c>
      <c r="CQ219" s="67" t="s">
        <v>827</v>
      </c>
      <c r="CR219" s="67" t="s">
        <v>893</v>
      </c>
      <c r="CS219" s="69">
        <v>33799887.119999997</v>
      </c>
      <c r="CT219" s="69"/>
      <c r="CU219" s="69"/>
      <c r="CV219" s="69">
        <v>0</v>
      </c>
      <c r="CW219" s="69">
        <v>98</v>
      </c>
      <c r="CX219" s="69">
        <v>0</v>
      </c>
      <c r="CY219" s="69">
        <v>0</v>
      </c>
      <c r="CZ219" s="69">
        <v>0</v>
      </c>
      <c r="DA219" s="69">
        <v>0</v>
      </c>
      <c r="DG219" t="str">
        <f t="shared" si="9"/>
        <v>DO</v>
      </c>
    </row>
    <row r="220" spans="1:111">
      <c r="A220" t="str">
        <f t="shared" si="8"/>
        <v>08DO</v>
      </c>
      <c r="B220" s="67" t="s">
        <v>7</v>
      </c>
      <c r="C220" s="67" t="s">
        <v>439</v>
      </c>
      <c r="D220" s="67" t="s">
        <v>440</v>
      </c>
      <c r="E220" s="68">
        <v>43725</v>
      </c>
      <c r="F220" s="185" t="s">
        <v>825</v>
      </c>
      <c r="G220" s="67" t="s">
        <v>826</v>
      </c>
      <c r="H220" s="69">
        <v>1</v>
      </c>
      <c r="I220" s="69">
        <v>35</v>
      </c>
      <c r="J220" s="69">
        <v>939</v>
      </c>
      <c r="K220" s="69">
        <v>1012</v>
      </c>
      <c r="L220" s="69">
        <v>938</v>
      </c>
      <c r="M220" s="69">
        <v>74</v>
      </c>
      <c r="N220" s="69">
        <v>0</v>
      </c>
      <c r="O220" s="69">
        <v>0</v>
      </c>
      <c r="P220" s="69">
        <v>73</v>
      </c>
      <c r="Q220" s="80">
        <v>0</v>
      </c>
      <c r="R220" s="80">
        <v>139979406</v>
      </c>
      <c r="S220" s="80">
        <v>150000</v>
      </c>
      <c r="T220" s="80">
        <v>139829406</v>
      </c>
      <c r="U220" s="80">
        <v>145733672</v>
      </c>
      <c r="V220" s="80">
        <v>144403400</v>
      </c>
      <c r="W220" s="80">
        <v>0</v>
      </c>
      <c r="X220" s="80">
        <v>6000000</v>
      </c>
      <c r="Y220" s="80">
        <v>6000000</v>
      </c>
      <c r="Z220" s="80">
        <v>150403400</v>
      </c>
      <c r="AA220" s="80">
        <v>143485400</v>
      </c>
      <c r="AB220" s="80">
        <v>-5542884</v>
      </c>
      <c r="AC220" s="69">
        <v>5754265</v>
      </c>
      <c r="AD220" s="69">
        <v>38</v>
      </c>
      <c r="AE220" s="69">
        <v>0</v>
      </c>
      <c r="AF220" s="80">
        <v>0</v>
      </c>
      <c r="AG220" s="80">
        <v>48807</v>
      </c>
      <c r="AH220" s="69">
        <v>0</v>
      </c>
      <c r="AI220" s="69">
        <v>0</v>
      </c>
      <c r="AJ220" s="80">
        <v>0</v>
      </c>
      <c r="AK220" s="80">
        <v>4196617</v>
      </c>
      <c r="AL220" s="69">
        <v>0</v>
      </c>
      <c r="AM220" s="69">
        <v>0</v>
      </c>
      <c r="AN220" s="80">
        <v>0</v>
      </c>
      <c r="AO220" s="80">
        <v>0</v>
      </c>
      <c r="AP220" s="69">
        <v>0</v>
      </c>
      <c r="AQ220" s="69">
        <v>0</v>
      </c>
      <c r="AR220" s="80">
        <v>0</v>
      </c>
      <c r="AS220" s="80">
        <v>13842</v>
      </c>
      <c r="AT220" s="69">
        <v>0</v>
      </c>
      <c r="AU220" s="69">
        <v>0</v>
      </c>
      <c r="AV220" s="80">
        <v>0</v>
      </c>
      <c r="AW220" s="80">
        <v>0</v>
      </c>
      <c r="AX220" s="69">
        <v>0</v>
      </c>
      <c r="AY220" s="69">
        <v>0</v>
      </c>
      <c r="AZ220" s="80">
        <v>0</v>
      </c>
      <c r="BA220" s="80">
        <v>94312</v>
      </c>
      <c r="BB220" s="69">
        <v>0</v>
      </c>
      <c r="BC220" s="69">
        <v>0</v>
      </c>
      <c r="BD220" s="80">
        <v>0</v>
      </c>
      <c r="BE220" s="80">
        <v>564973</v>
      </c>
      <c r="BF220" s="69">
        <v>0</v>
      </c>
      <c r="BG220" s="69">
        <v>0</v>
      </c>
      <c r="BH220" s="80">
        <v>0</v>
      </c>
      <c r="BI220" s="80">
        <v>0</v>
      </c>
      <c r="BJ220" s="69">
        <v>0</v>
      </c>
      <c r="BK220" s="69">
        <v>0</v>
      </c>
      <c r="BL220" s="80">
        <v>0</v>
      </c>
      <c r="BM220" s="80">
        <v>983554</v>
      </c>
      <c r="BN220" s="69">
        <v>0</v>
      </c>
      <c r="BO220" s="69">
        <v>0</v>
      </c>
      <c r="BP220" s="80">
        <v>0</v>
      </c>
      <c r="BQ220" s="80">
        <v>0</v>
      </c>
      <c r="BR220" s="69">
        <v>0</v>
      </c>
      <c r="BS220" s="69">
        <v>0</v>
      </c>
      <c r="BT220" s="80">
        <v>0</v>
      </c>
      <c r="BU220" s="80">
        <v>0</v>
      </c>
      <c r="BV220" s="69">
        <v>0</v>
      </c>
      <c r="BW220" s="69">
        <v>0</v>
      </c>
      <c r="BX220" s="80">
        <v>0</v>
      </c>
      <c r="BY220" s="80">
        <v>0</v>
      </c>
      <c r="BZ220" s="69">
        <v>0</v>
      </c>
      <c r="CA220" s="69">
        <v>0</v>
      </c>
      <c r="CB220" s="80">
        <v>0</v>
      </c>
      <c r="CC220" s="80">
        <v>5902105</v>
      </c>
      <c r="CD220" s="69">
        <v>0</v>
      </c>
      <c r="CE220" s="69" t="s">
        <v>806</v>
      </c>
      <c r="CF220" s="69" t="s">
        <v>807</v>
      </c>
      <c r="CG220" s="69" t="s">
        <v>570</v>
      </c>
      <c r="CH220" s="69" t="s">
        <v>570</v>
      </c>
      <c r="CI220" s="69" t="s">
        <v>570</v>
      </c>
      <c r="CJ220" s="68" t="s">
        <v>570</v>
      </c>
      <c r="CK220" s="68">
        <v>45112</v>
      </c>
      <c r="CL220" s="185" t="s">
        <v>825</v>
      </c>
      <c r="CM220" s="67" t="s">
        <v>824</v>
      </c>
      <c r="CN220" s="67" t="s">
        <v>168</v>
      </c>
      <c r="CO220" s="68">
        <v>44773</v>
      </c>
      <c r="CP220" s="185" t="s">
        <v>825</v>
      </c>
      <c r="CQ220" s="67" t="s">
        <v>827</v>
      </c>
      <c r="CR220" s="67" t="s">
        <v>893</v>
      </c>
      <c r="CS220" s="69">
        <v>118749145.78</v>
      </c>
      <c r="CT220" s="69" t="s">
        <v>713</v>
      </c>
      <c r="CU220" s="69" t="s">
        <v>714</v>
      </c>
      <c r="CV220" s="69">
        <v>0</v>
      </c>
      <c r="CW220" s="69">
        <v>35</v>
      </c>
      <c r="CX220" s="69">
        <v>0</v>
      </c>
      <c r="CY220" s="69">
        <v>0</v>
      </c>
      <c r="CZ220" s="69">
        <v>0</v>
      </c>
      <c r="DA220" s="69">
        <v>0</v>
      </c>
      <c r="DG220" t="str">
        <f t="shared" si="9"/>
        <v>DO</v>
      </c>
    </row>
    <row r="221" spans="1:111">
      <c r="A221" t="str">
        <f t="shared" si="8"/>
        <v>08DO</v>
      </c>
      <c r="B221" s="67" t="s">
        <v>7</v>
      </c>
      <c r="C221" s="67" t="s">
        <v>547</v>
      </c>
      <c r="D221" s="67" t="s">
        <v>548</v>
      </c>
      <c r="E221" s="68">
        <v>43935</v>
      </c>
      <c r="F221" s="185" t="s">
        <v>821</v>
      </c>
      <c r="G221" s="67" t="s">
        <v>826</v>
      </c>
      <c r="H221" s="69">
        <v>2</v>
      </c>
      <c r="I221" s="69">
        <v>0</v>
      </c>
      <c r="J221" s="69">
        <v>290</v>
      </c>
      <c r="K221" s="69">
        <v>387</v>
      </c>
      <c r="L221" s="69">
        <v>387</v>
      </c>
      <c r="M221" s="69">
        <v>0</v>
      </c>
      <c r="N221" s="69">
        <v>0</v>
      </c>
      <c r="O221" s="69">
        <v>0</v>
      </c>
      <c r="P221" s="69">
        <v>73</v>
      </c>
      <c r="Q221" s="80">
        <v>24</v>
      </c>
      <c r="R221" s="80">
        <v>3263898</v>
      </c>
      <c r="S221" s="80">
        <v>50000</v>
      </c>
      <c r="T221" s="80">
        <v>3213898</v>
      </c>
      <c r="U221" s="80">
        <v>3263898</v>
      </c>
      <c r="V221" s="80">
        <v>3283729</v>
      </c>
      <c r="W221" s="80">
        <v>0</v>
      </c>
      <c r="X221" s="80">
        <v>0</v>
      </c>
      <c r="Y221" s="80">
        <v>0</v>
      </c>
      <c r="Z221" s="80">
        <v>3283729</v>
      </c>
      <c r="AA221" s="80">
        <v>3283729</v>
      </c>
      <c r="AB221" s="80">
        <v>0</v>
      </c>
      <c r="AC221" s="69">
        <v>0</v>
      </c>
      <c r="AD221" s="69">
        <v>41</v>
      </c>
      <c r="AE221" s="69">
        <v>0</v>
      </c>
      <c r="AF221" s="80">
        <v>0</v>
      </c>
      <c r="AG221" s="80">
        <v>5725</v>
      </c>
      <c r="AH221" s="69">
        <v>0</v>
      </c>
      <c r="AI221" s="69">
        <v>0</v>
      </c>
      <c r="AJ221" s="80">
        <v>6</v>
      </c>
      <c r="AK221" s="80">
        <v>18681</v>
      </c>
      <c r="AL221" s="69">
        <v>0</v>
      </c>
      <c r="AM221" s="69">
        <v>0</v>
      </c>
      <c r="AN221" s="80">
        <v>0</v>
      </c>
      <c r="AO221" s="80">
        <v>0</v>
      </c>
      <c r="AP221" s="69">
        <v>0</v>
      </c>
      <c r="AQ221" s="69">
        <v>0</v>
      </c>
      <c r="AR221" s="80">
        <v>0</v>
      </c>
      <c r="AS221" s="80">
        <v>0</v>
      </c>
      <c r="AT221" s="69">
        <v>0</v>
      </c>
      <c r="AU221" s="69">
        <v>0</v>
      </c>
      <c r="AV221" s="80">
        <v>0</v>
      </c>
      <c r="AW221" s="80">
        <v>0</v>
      </c>
      <c r="AX221" s="69">
        <v>0</v>
      </c>
      <c r="AY221" s="69">
        <v>0</v>
      </c>
      <c r="AZ221" s="80">
        <v>0</v>
      </c>
      <c r="BA221" s="80">
        <v>0</v>
      </c>
      <c r="BB221" s="69">
        <v>0</v>
      </c>
      <c r="BC221" s="69">
        <v>0</v>
      </c>
      <c r="BD221" s="80">
        <v>18</v>
      </c>
      <c r="BE221" s="80">
        <v>18952</v>
      </c>
      <c r="BF221" s="69">
        <v>0</v>
      </c>
      <c r="BG221" s="69">
        <v>0</v>
      </c>
      <c r="BH221" s="80">
        <v>0</v>
      </c>
      <c r="BI221" s="80">
        <v>0</v>
      </c>
      <c r="BJ221" s="69">
        <v>0</v>
      </c>
      <c r="BK221" s="69">
        <v>0</v>
      </c>
      <c r="BL221" s="80">
        <v>0</v>
      </c>
      <c r="BM221" s="80">
        <v>0</v>
      </c>
      <c r="BN221" s="69">
        <v>0</v>
      </c>
      <c r="BO221" s="69">
        <v>0</v>
      </c>
      <c r="BP221" s="80">
        <v>0</v>
      </c>
      <c r="BQ221" s="80">
        <v>0</v>
      </c>
      <c r="BR221" s="69">
        <v>0</v>
      </c>
      <c r="BS221" s="69">
        <v>0</v>
      </c>
      <c r="BT221" s="80">
        <v>0</v>
      </c>
      <c r="BU221" s="80">
        <v>0</v>
      </c>
      <c r="BV221" s="69">
        <v>0</v>
      </c>
      <c r="BW221" s="69">
        <v>0</v>
      </c>
      <c r="BX221" s="80">
        <v>0</v>
      </c>
      <c r="BY221" s="80">
        <v>0</v>
      </c>
      <c r="BZ221" s="69">
        <v>0</v>
      </c>
      <c r="CA221" s="69">
        <v>0</v>
      </c>
      <c r="CB221" s="80">
        <v>24</v>
      </c>
      <c r="CC221" s="80">
        <v>43358</v>
      </c>
      <c r="CD221" s="69">
        <v>0</v>
      </c>
      <c r="CE221" s="69" t="s">
        <v>784</v>
      </c>
      <c r="CF221" s="69" t="s">
        <v>785</v>
      </c>
      <c r="CG221" s="69" t="s">
        <v>570</v>
      </c>
      <c r="CH221" s="69" t="s">
        <v>570</v>
      </c>
      <c r="CI221" s="69" t="s">
        <v>570</v>
      </c>
      <c r="CJ221" s="68" t="s">
        <v>570</v>
      </c>
      <c r="CK221" s="68">
        <v>45335</v>
      </c>
      <c r="CL221" s="185" t="s">
        <v>823</v>
      </c>
      <c r="CM221" s="67" t="s">
        <v>824</v>
      </c>
      <c r="CN221" s="67" t="s">
        <v>168</v>
      </c>
      <c r="CO221" s="68">
        <v>44510</v>
      </c>
      <c r="CP221" s="185" t="s">
        <v>828</v>
      </c>
      <c r="CQ221" s="67" t="s">
        <v>829</v>
      </c>
      <c r="CR221" s="67" t="s">
        <v>893</v>
      </c>
      <c r="CS221" s="69">
        <v>3999932.48</v>
      </c>
      <c r="CT221" s="69"/>
      <c r="CU221" s="69"/>
      <c r="CV221" s="69">
        <v>24</v>
      </c>
      <c r="CW221" s="69">
        <v>32</v>
      </c>
      <c r="CX221" s="69">
        <v>0</v>
      </c>
      <c r="CY221" s="69">
        <v>0</v>
      </c>
      <c r="CZ221" s="69">
        <v>0</v>
      </c>
      <c r="DA221" s="69">
        <v>0</v>
      </c>
      <c r="DG221" t="str">
        <f t="shared" si="9"/>
        <v>DO</v>
      </c>
    </row>
    <row r="222" spans="1:111">
      <c r="A222" t="str">
        <f t="shared" si="8"/>
        <v>08DO</v>
      </c>
      <c r="B222" s="67" t="s">
        <v>7</v>
      </c>
      <c r="C222" s="67" t="s">
        <v>441</v>
      </c>
      <c r="D222" s="67" t="s">
        <v>442</v>
      </c>
      <c r="E222" s="68">
        <v>44074</v>
      </c>
      <c r="F222" s="185" t="s">
        <v>825</v>
      </c>
      <c r="G222" s="67" t="s">
        <v>822</v>
      </c>
      <c r="H222" s="69">
        <v>2</v>
      </c>
      <c r="I222" s="69">
        <v>7</v>
      </c>
      <c r="J222" s="69">
        <v>515</v>
      </c>
      <c r="K222" s="69">
        <v>718</v>
      </c>
      <c r="L222" s="69">
        <v>716</v>
      </c>
      <c r="M222" s="69">
        <v>2</v>
      </c>
      <c r="N222" s="69">
        <v>0</v>
      </c>
      <c r="O222" s="69">
        <v>0</v>
      </c>
      <c r="P222" s="69">
        <v>231</v>
      </c>
      <c r="Q222" s="80">
        <v>-28</v>
      </c>
      <c r="R222" s="80">
        <v>16707654</v>
      </c>
      <c r="S222" s="80">
        <v>150000</v>
      </c>
      <c r="T222" s="80">
        <v>16557654</v>
      </c>
      <c r="U222" s="80">
        <v>17277221</v>
      </c>
      <c r="V222" s="80">
        <v>16377036</v>
      </c>
      <c r="W222" s="80">
        <v>0</v>
      </c>
      <c r="X222" s="80">
        <v>0</v>
      </c>
      <c r="Y222" s="80">
        <v>0</v>
      </c>
      <c r="Z222" s="80">
        <v>16377036</v>
      </c>
      <c r="AA222" s="80">
        <v>16720673</v>
      </c>
      <c r="AB222" s="80">
        <v>485146</v>
      </c>
      <c r="AC222" s="69">
        <v>569567</v>
      </c>
      <c r="AD222" s="69">
        <v>175</v>
      </c>
      <c r="AE222" s="69">
        <v>0</v>
      </c>
      <c r="AF222" s="80">
        <v>0</v>
      </c>
      <c r="AG222" s="80">
        <v>18542</v>
      </c>
      <c r="AH222" s="69">
        <v>0</v>
      </c>
      <c r="AI222" s="69">
        <v>0</v>
      </c>
      <c r="AJ222" s="80">
        <v>0</v>
      </c>
      <c r="AK222" s="80">
        <v>58747</v>
      </c>
      <c r="AL222" s="69">
        <v>0</v>
      </c>
      <c r="AM222" s="69">
        <v>0</v>
      </c>
      <c r="AN222" s="80">
        <v>0</v>
      </c>
      <c r="AO222" s="80">
        <v>0</v>
      </c>
      <c r="AP222" s="69">
        <v>0</v>
      </c>
      <c r="AQ222" s="69">
        <v>0</v>
      </c>
      <c r="AR222" s="80">
        <v>0</v>
      </c>
      <c r="AS222" s="80">
        <v>0</v>
      </c>
      <c r="AT222" s="69">
        <v>0</v>
      </c>
      <c r="AU222" s="69">
        <v>0</v>
      </c>
      <c r="AV222" s="80">
        <v>0</v>
      </c>
      <c r="AW222" s="80">
        <v>0</v>
      </c>
      <c r="AX222" s="69">
        <v>0</v>
      </c>
      <c r="AY222" s="69">
        <v>0</v>
      </c>
      <c r="AZ222" s="80">
        <v>0</v>
      </c>
      <c r="BA222" s="80">
        <v>469864</v>
      </c>
      <c r="BB222" s="69">
        <v>0</v>
      </c>
      <c r="BC222" s="69">
        <v>0</v>
      </c>
      <c r="BD222" s="80">
        <v>0</v>
      </c>
      <c r="BE222" s="80">
        <v>80825</v>
      </c>
      <c r="BF222" s="69">
        <v>0</v>
      </c>
      <c r="BG222" s="69">
        <v>0</v>
      </c>
      <c r="BH222" s="80">
        <v>0</v>
      </c>
      <c r="BI222" s="80">
        <v>0</v>
      </c>
      <c r="BJ222" s="69">
        <v>0</v>
      </c>
      <c r="BK222" s="69">
        <v>45</v>
      </c>
      <c r="BL222" s="80">
        <v>0</v>
      </c>
      <c r="BM222" s="80">
        <v>38754</v>
      </c>
      <c r="BN222" s="69">
        <v>0</v>
      </c>
      <c r="BO222" s="69">
        <v>0</v>
      </c>
      <c r="BP222" s="80">
        <v>0</v>
      </c>
      <c r="BQ222" s="80">
        <v>0</v>
      </c>
      <c r="BR222" s="69">
        <v>0</v>
      </c>
      <c r="BS222" s="69">
        <v>0</v>
      </c>
      <c r="BT222" s="80">
        <v>0</v>
      </c>
      <c r="BU222" s="80">
        <v>0</v>
      </c>
      <c r="BV222" s="69">
        <v>0</v>
      </c>
      <c r="BW222" s="69">
        <v>0</v>
      </c>
      <c r="BX222" s="80">
        <v>0</v>
      </c>
      <c r="BY222" s="80">
        <v>0</v>
      </c>
      <c r="BZ222" s="69">
        <v>0</v>
      </c>
      <c r="CA222" s="69">
        <v>45</v>
      </c>
      <c r="CB222" s="80">
        <v>-28</v>
      </c>
      <c r="CC222" s="80">
        <v>616415</v>
      </c>
      <c r="CD222" s="69">
        <v>0</v>
      </c>
      <c r="CE222" s="69" t="s">
        <v>720</v>
      </c>
      <c r="CF222" s="69" t="s">
        <v>721</v>
      </c>
      <c r="CG222" s="69" t="s">
        <v>570</v>
      </c>
      <c r="CH222" s="69" t="s">
        <v>570</v>
      </c>
      <c r="CI222" s="69" t="s">
        <v>570</v>
      </c>
      <c r="CJ222" s="68" t="s">
        <v>570</v>
      </c>
      <c r="CK222" s="68">
        <v>45155</v>
      </c>
      <c r="CL222" s="185" t="s">
        <v>825</v>
      </c>
      <c r="CM222" s="67" t="s">
        <v>824</v>
      </c>
      <c r="CN222" s="67" t="s">
        <v>168</v>
      </c>
      <c r="CO222" s="68">
        <v>44915</v>
      </c>
      <c r="CP222" s="185" t="s">
        <v>828</v>
      </c>
      <c r="CQ222" s="67" t="s">
        <v>827</v>
      </c>
      <c r="CR222" s="67" t="s">
        <v>893</v>
      </c>
      <c r="CS222" s="69">
        <v>20328685.57</v>
      </c>
      <c r="CT222" s="69"/>
      <c r="CU222" s="69"/>
      <c r="CV222" s="69">
        <v>0</v>
      </c>
      <c r="CW222" s="69">
        <v>56</v>
      </c>
      <c r="CX222" s="69">
        <v>0</v>
      </c>
      <c r="CY222" s="69">
        <v>-28</v>
      </c>
      <c r="CZ222" s="69">
        <v>-50316</v>
      </c>
      <c r="DA222" s="69">
        <v>0</v>
      </c>
      <c r="DG222" t="str">
        <f t="shared" si="9"/>
        <v>DO</v>
      </c>
    </row>
    <row r="223" spans="1:111">
      <c r="A223" t="str">
        <f t="shared" si="8"/>
        <v>08DO</v>
      </c>
      <c r="B223" s="67" t="s">
        <v>7</v>
      </c>
      <c r="C223" s="67" t="s">
        <v>549</v>
      </c>
      <c r="D223" s="67" t="s">
        <v>550</v>
      </c>
      <c r="E223" s="68">
        <v>44089</v>
      </c>
      <c r="F223" s="185" t="s">
        <v>825</v>
      </c>
      <c r="G223" s="67" t="s">
        <v>822</v>
      </c>
      <c r="H223" s="69">
        <v>1</v>
      </c>
      <c r="I223" s="69">
        <v>0</v>
      </c>
      <c r="J223" s="69">
        <v>139</v>
      </c>
      <c r="K223" s="69">
        <v>169</v>
      </c>
      <c r="L223" s="69">
        <v>162</v>
      </c>
      <c r="M223" s="69">
        <v>7</v>
      </c>
      <c r="N223" s="69">
        <v>0</v>
      </c>
      <c r="O223" s="69">
        <v>0</v>
      </c>
      <c r="P223" s="69">
        <v>30</v>
      </c>
      <c r="Q223" s="80">
        <v>0</v>
      </c>
      <c r="R223" s="80">
        <v>650221</v>
      </c>
      <c r="S223" s="80">
        <v>50000</v>
      </c>
      <c r="T223" s="80">
        <v>600221</v>
      </c>
      <c r="U223" s="80">
        <v>650221</v>
      </c>
      <c r="V223" s="80">
        <v>606614</v>
      </c>
      <c r="W223" s="80">
        <v>0</v>
      </c>
      <c r="X223" s="80">
        <v>0</v>
      </c>
      <c r="Y223" s="80">
        <v>0</v>
      </c>
      <c r="Z223" s="80">
        <v>606614</v>
      </c>
      <c r="AA223" s="80">
        <v>606614</v>
      </c>
      <c r="AB223" s="80">
        <v>0</v>
      </c>
      <c r="AC223" s="69">
        <v>0</v>
      </c>
      <c r="AD223" s="69">
        <v>21</v>
      </c>
      <c r="AE223" s="69">
        <v>0</v>
      </c>
      <c r="AF223" s="80">
        <v>0</v>
      </c>
      <c r="AG223" s="80">
        <v>7308</v>
      </c>
      <c r="AH223" s="69">
        <v>0</v>
      </c>
      <c r="AI223" s="69">
        <v>0</v>
      </c>
      <c r="AJ223" s="80">
        <v>0</v>
      </c>
      <c r="AK223" s="80">
        <v>0</v>
      </c>
      <c r="AL223" s="69">
        <v>0</v>
      </c>
      <c r="AM223" s="69">
        <v>0</v>
      </c>
      <c r="AN223" s="80">
        <v>0</v>
      </c>
      <c r="AO223" s="80">
        <v>0</v>
      </c>
      <c r="AP223" s="69">
        <v>0</v>
      </c>
      <c r="AQ223" s="69">
        <v>0</v>
      </c>
      <c r="AR223" s="80">
        <v>0</v>
      </c>
      <c r="AS223" s="80">
        <v>0</v>
      </c>
      <c r="AT223" s="69">
        <v>0</v>
      </c>
      <c r="AU223" s="69">
        <v>0</v>
      </c>
      <c r="AV223" s="80">
        <v>0</v>
      </c>
      <c r="AW223" s="80">
        <v>0</v>
      </c>
      <c r="AX223" s="69">
        <v>0</v>
      </c>
      <c r="AY223" s="69">
        <v>0</v>
      </c>
      <c r="AZ223" s="80">
        <v>0</v>
      </c>
      <c r="BA223" s="80">
        <v>0</v>
      </c>
      <c r="BB223" s="69">
        <v>0</v>
      </c>
      <c r="BC223" s="69">
        <v>0</v>
      </c>
      <c r="BD223" s="80">
        <v>0</v>
      </c>
      <c r="BE223" s="80">
        <v>2067</v>
      </c>
      <c r="BF223" s="69">
        <v>0</v>
      </c>
      <c r="BG223" s="69">
        <v>0</v>
      </c>
      <c r="BH223" s="80">
        <v>0</v>
      </c>
      <c r="BI223" s="80">
        <v>0</v>
      </c>
      <c r="BJ223" s="69">
        <v>0</v>
      </c>
      <c r="BK223" s="69">
        <v>0</v>
      </c>
      <c r="BL223" s="80">
        <v>0</v>
      </c>
      <c r="BM223" s="80">
        <v>0</v>
      </c>
      <c r="BN223" s="69">
        <v>0</v>
      </c>
      <c r="BO223" s="69">
        <v>0</v>
      </c>
      <c r="BP223" s="80">
        <v>0</v>
      </c>
      <c r="BQ223" s="80">
        <v>0</v>
      </c>
      <c r="BR223" s="69">
        <v>0</v>
      </c>
      <c r="BS223" s="69">
        <v>0</v>
      </c>
      <c r="BT223" s="80">
        <v>0</v>
      </c>
      <c r="BU223" s="80">
        <v>0</v>
      </c>
      <c r="BV223" s="69">
        <v>0</v>
      </c>
      <c r="BW223" s="69">
        <v>0</v>
      </c>
      <c r="BX223" s="80">
        <v>0</v>
      </c>
      <c r="BY223" s="80">
        <v>0</v>
      </c>
      <c r="BZ223" s="69">
        <v>0</v>
      </c>
      <c r="CA223" s="69">
        <v>0</v>
      </c>
      <c r="CB223" s="80">
        <v>0</v>
      </c>
      <c r="CC223" s="80">
        <v>9376</v>
      </c>
      <c r="CD223" s="69">
        <v>0</v>
      </c>
      <c r="CE223" s="69" t="s">
        <v>743</v>
      </c>
      <c r="CF223" s="69" t="s">
        <v>744</v>
      </c>
      <c r="CG223" s="69" t="s">
        <v>570</v>
      </c>
      <c r="CH223" s="69" t="s">
        <v>570</v>
      </c>
      <c r="CI223" s="69" t="s">
        <v>570</v>
      </c>
      <c r="CJ223" s="68" t="s">
        <v>570</v>
      </c>
      <c r="CK223" s="68">
        <v>45307</v>
      </c>
      <c r="CL223" s="185" t="s">
        <v>823</v>
      </c>
      <c r="CM223" s="67" t="s">
        <v>824</v>
      </c>
      <c r="CN223" s="67" t="s">
        <v>168</v>
      </c>
      <c r="CO223" s="68">
        <v>44446</v>
      </c>
      <c r="CP223" s="185" t="s">
        <v>825</v>
      </c>
      <c r="CQ223" s="67" t="s">
        <v>829</v>
      </c>
      <c r="CR223" s="67" t="s">
        <v>893</v>
      </c>
      <c r="CS223" s="69">
        <v>1256846.42</v>
      </c>
      <c r="CT223" s="69"/>
      <c r="CU223" s="69"/>
      <c r="CV223" s="69">
        <v>0</v>
      </c>
      <c r="CW223" s="69">
        <v>9</v>
      </c>
      <c r="CX223" s="69">
        <v>0</v>
      </c>
      <c r="CY223" s="69">
        <v>0</v>
      </c>
      <c r="CZ223" s="69">
        <v>0</v>
      </c>
      <c r="DA223" s="69">
        <v>0</v>
      </c>
      <c r="DG223" t="str">
        <f t="shared" si="9"/>
        <v>DO</v>
      </c>
    </row>
    <row r="224" spans="1:111">
      <c r="A224" t="str">
        <f t="shared" si="8"/>
        <v>08DO</v>
      </c>
      <c r="B224" s="67" t="s">
        <v>7</v>
      </c>
      <c r="C224" s="67" t="s">
        <v>551</v>
      </c>
      <c r="D224" s="67" t="s">
        <v>552</v>
      </c>
      <c r="E224" s="68">
        <v>44393</v>
      </c>
      <c r="F224" s="185" t="s">
        <v>825</v>
      </c>
      <c r="G224" s="67" t="s">
        <v>829</v>
      </c>
      <c r="H224" s="69">
        <v>1</v>
      </c>
      <c r="I224" s="69">
        <v>0</v>
      </c>
      <c r="J224" s="69">
        <v>551</v>
      </c>
      <c r="K224" s="69">
        <v>887</v>
      </c>
      <c r="L224" s="69">
        <v>877</v>
      </c>
      <c r="M224" s="69">
        <v>10</v>
      </c>
      <c r="N224" s="69">
        <v>0</v>
      </c>
      <c r="O224" s="69">
        <v>0</v>
      </c>
      <c r="P224" s="69">
        <v>301</v>
      </c>
      <c r="Q224" s="80">
        <v>35</v>
      </c>
      <c r="R224" s="80">
        <v>5495495</v>
      </c>
      <c r="S224" s="80">
        <v>61300</v>
      </c>
      <c r="T224" s="80">
        <v>5434195</v>
      </c>
      <c r="U224" s="80">
        <v>5495495</v>
      </c>
      <c r="V224" s="80">
        <v>5449321</v>
      </c>
      <c r="W224" s="80">
        <v>0</v>
      </c>
      <c r="X224" s="80">
        <v>0</v>
      </c>
      <c r="Y224" s="80">
        <v>0</v>
      </c>
      <c r="Z224" s="80">
        <v>5449321</v>
      </c>
      <c r="AA224" s="80">
        <v>5449321</v>
      </c>
      <c r="AB224" s="80">
        <v>0</v>
      </c>
      <c r="AC224" s="69">
        <v>0</v>
      </c>
      <c r="AD224" s="69">
        <v>214</v>
      </c>
      <c r="AE224" s="69">
        <v>0</v>
      </c>
      <c r="AF224" s="80">
        <v>35</v>
      </c>
      <c r="AG224" s="80">
        <v>3783</v>
      </c>
      <c r="AH224" s="69">
        <v>0</v>
      </c>
      <c r="AI224" s="69">
        <v>0</v>
      </c>
      <c r="AJ224" s="80">
        <v>0</v>
      </c>
      <c r="AK224" s="80">
        <v>20320</v>
      </c>
      <c r="AL224" s="69">
        <v>0</v>
      </c>
      <c r="AM224" s="69">
        <v>0</v>
      </c>
      <c r="AN224" s="80">
        <v>0</v>
      </c>
      <c r="AO224" s="80">
        <v>0</v>
      </c>
      <c r="AP224" s="69">
        <v>0</v>
      </c>
      <c r="AQ224" s="69">
        <v>0</v>
      </c>
      <c r="AR224" s="80">
        <v>0</v>
      </c>
      <c r="AS224" s="80">
        <v>0</v>
      </c>
      <c r="AT224" s="69">
        <v>0</v>
      </c>
      <c r="AU224" s="69">
        <v>0</v>
      </c>
      <c r="AV224" s="80">
        <v>0</v>
      </c>
      <c r="AW224" s="80">
        <v>0</v>
      </c>
      <c r="AX224" s="69">
        <v>0</v>
      </c>
      <c r="AY224" s="69">
        <v>0</v>
      </c>
      <c r="AZ224" s="80">
        <v>0</v>
      </c>
      <c r="BA224" s="80">
        <v>0</v>
      </c>
      <c r="BB224" s="69">
        <v>0</v>
      </c>
      <c r="BC224" s="69">
        <v>0</v>
      </c>
      <c r="BD224" s="80">
        <v>0</v>
      </c>
      <c r="BE224" s="80">
        <v>9022</v>
      </c>
      <c r="BF224" s="69">
        <v>0</v>
      </c>
      <c r="BG224" s="69">
        <v>0</v>
      </c>
      <c r="BH224" s="80">
        <v>0</v>
      </c>
      <c r="BI224" s="80">
        <v>0</v>
      </c>
      <c r="BJ224" s="69">
        <v>0</v>
      </c>
      <c r="BK224" s="69">
        <v>0</v>
      </c>
      <c r="BL224" s="80">
        <v>0</v>
      </c>
      <c r="BM224" s="80">
        <v>0</v>
      </c>
      <c r="BN224" s="69">
        <v>0</v>
      </c>
      <c r="BO224" s="69">
        <v>0</v>
      </c>
      <c r="BP224" s="80">
        <v>0</v>
      </c>
      <c r="BQ224" s="80">
        <v>0</v>
      </c>
      <c r="BR224" s="69">
        <v>0</v>
      </c>
      <c r="BS224" s="69">
        <v>0</v>
      </c>
      <c r="BT224" s="80">
        <v>0</v>
      </c>
      <c r="BU224" s="80">
        <v>0</v>
      </c>
      <c r="BV224" s="69">
        <v>0</v>
      </c>
      <c r="BW224" s="69">
        <v>0</v>
      </c>
      <c r="BX224" s="80">
        <v>0</v>
      </c>
      <c r="BY224" s="80">
        <v>0</v>
      </c>
      <c r="BZ224" s="69">
        <v>0</v>
      </c>
      <c r="CA224" s="69">
        <v>0</v>
      </c>
      <c r="CB224" s="80">
        <v>35</v>
      </c>
      <c r="CC224" s="80">
        <v>33126</v>
      </c>
      <c r="CD224" s="69">
        <v>0</v>
      </c>
      <c r="CE224" s="69" t="s">
        <v>604</v>
      </c>
      <c r="CF224" s="69" t="s">
        <v>605</v>
      </c>
      <c r="CG224" s="69" t="s">
        <v>570</v>
      </c>
      <c r="CH224" s="69" t="s">
        <v>570</v>
      </c>
      <c r="CI224" s="69" t="s">
        <v>570</v>
      </c>
      <c r="CJ224" s="68" t="s">
        <v>570</v>
      </c>
      <c r="CK224" s="68">
        <v>45366</v>
      </c>
      <c r="CL224" s="185" t="s">
        <v>823</v>
      </c>
      <c r="CM224" s="67" t="s">
        <v>824</v>
      </c>
      <c r="CN224" s="67" t="s">
        <v>168</v>
      </c>
      <c r="CO224" s="68">
        <v>45329</v>
      </c>
      <c r="CP224" s="185" t="s">
        <v>823</v>
      </c>
      <c r="CQ224" s="67" t="s">
        <v>824</v>
      </c>
      <c r="CR224" s="67" t="s">
        <v>893</v>
      </c>
      <c r="CS224" s="69">
        <v>6335420.3499999996</v>
      </c>
      <c r="CT224" s="69" t="s">
        <v>808</v>
      </c>
      <c r="CU224" s="69" t="s">
        <v>809</v>
      </c>
      <c r="CV224" s="69">
        <v>35</v>
      </c>
      <c r="CW224" s="69">
        <v>87</v>
      </c>
      <c r="CX224" s="69">
        <v>0</v>
      </c>
      <c r="CY224" s="69">
        <v>0</v>
      </c>
      <c r="CZ224" s="69">
        <v>0</v>
      </c>
      <c r="DA224" s="69">
        <v>0</v>
      </c>
      <c r="DG224" t="str">
        <f t="shared" si="9"/>
        <v>DO</v>
      </c>
    </row>
    <row r="225" spans="1:111">
      <c r="A225" t="str">
        <f t="shared" si="8"/>
        <v>08DO</v>
      </c>
      <c r="B225" s="67" t="s">
        <v>7</v>
      </c>
      <c r="C225" s="67" t="s">
        <v>443</v>
      </c>
      <c r="D225" s="67" t="s">
        <v>444</v>
      </c>
      <c r="E225" s="68">
        <v>44327</v>
      </c>
      <c r="F225" s="185" t="s">
        <v>821</v>
      </c>
      <c r="G225" s="67" t="s">
        <v>822</v>
      </c>
      <c r="H225" s="69">
        <v>1</v>
      </c>
      <c r="I225" s="69">
        <v>1</v>
      </c>
      <c r="J225" s="69">
        <v>461</v>
      </c>
      <c r="K225" s="69">
        <v>714</v>
      </c>
      <c r="L225" s="69">
        <v>714</v>
      </c>
      <c r="M225" s="69">
        <v>0</v>
      </c>
      <c r="N225" s="69">
        <v>0</v>
      </c>
      <c r="O225" s="69">
        <v>0</v>
      </c>
      <c r="P225" s="69">
        <v>245</v>
      </c>
      <c r="Q225" s="80">
        <v>8</v>
      </c>
      <c r="R225" s="80">
        <v>3696363</v>
      </c>
      <c r="S225" s="80">
        <v>50000</v>
      </c>
      <c r="T225" s="80">
        <v>3646363</v>
      </c>
      <c r="U225" s="80">
        <v>3796363</v>
      </c>
      <c r="V225" s="80">
        <v>3750537</v>
      </c>
      <c r="W225" s="80">
        <v>0</v>
      </c>
      <c r="X225" s="80">
        <v>0</v>
      </c>
      <c r="Y225" s="80">
        <v>0</v>
      </c>
      <c r="Z225" s="80">
        <v>3750537</v>
      </c>
      <c r="AA225" s="80">
        <v>3751060</v>
      </c>
      <c r="AB225" s="80">
        <v>46856</v>
      </c>
      <c r="AC225" s="69">
        <v>100000</v>
      </c>
      <c r="AD225" s="69">
        <v>101</v>
      </c>
      <c r="AE225" s="69">
        <v>0</v>
      </c>
      <c r="AF225" s="80">
        <v>0</v>
      </c>
      <c r="AG225" s="80">
        <v>39569</v>
      </c>
      <c r="AH225" s="69">
        <v>0</v>
      </c>
      <c r="AI225" s="69">
        <v>54</v>
      </c>
      <c r="AJ225" s="80">
        <v>8</v>
      </c>
      <c r="AK225" s="80">
        <v>54437</v>
      </c>
      <c r="AL225" s="69">
        <v>0</v>
      </c>
      <c r="AM225" s="69">
        <v>0</v>
      </c>
      <c r="AN225" s="80">
        <v>0</v>
      </c>
      <c r="AO225" s="80">
        <v>0</v>
      </c>
      <c r="AP225" s="69">
        <v>0</v>
      </c>
      <c r="AQ225" s="69">
        <v>0</v>
      </c>
      <c r="AR225" s="80">
        <v>0</v>
      </c>
      <c r="AS225" s="80">
        <v>0</v>
      </c>
      <c r="AT225" s="69">
        <v>0</v>
      </c>
      <c r="AU225" s="69">
        <v>0</v>
      </c>
      <c r="AV225" s="80">
        <v>0</v>
      </c>
      <c r="AW225" s="80">
        <v>0</v>
      </c>
      <c r="AX225" s="69">
        <v>0</v>
      </c>
      <c r="AY225" s="69">
        <v>0</v>
      </c>
      <c r="AZ225" s="80">
        <v>0</v>
      </c>
      <c r="BA225" s="80">
        <v>0</v>
      </c>
      <c r="BB225" s="69">
        <v>0</v>
      </c>
      <c r="BC225" s="69">
        <v>0</v>
      </c>
      <c r="BD225" s="80">
        <v>0</v>
      </c>
      <c r="BE225" s="80">
        <v>0</v>
      </c>
      <c r="BF225" s="69">
        <v>0</v>
      </c>
      <c r="BG225" s="69">
        <v>0</v>
      </c>
      <c r="BH225" s="80">
        <v>0</v>
      </c>
      <c r="BI225" s="80">
        <v>0</v>
      </c>
      <c r="BJ225" s="69">
        <v>0</v>
      </c>
      <c r="BK225" s="69">
        <v>85</v>
      </c>
      <c r="BL225" s="80">
        <v>0</v>
      </c>
      <c r="BM225" s="80">
        <v>17353</v>
      </c>
      <c r="BN225" s="69">
        <v>0</v>
      </c>
      <c r="BO225" s="69">
        <v>0</v>
      </c>
      <c r="BP225" s="80">
        <v>0</v>
      </c>
      <c r="BQ225" s="80">
        <v>0</v>
      </c>
      <c r="BR225" s="69">
        <v>0</v>
      </c>
      <c r="BS225" s="69">
        <v>0</v>
      </c>
      <c r="BT225" s="80">
        <v>0</v>
      </c>
      <c r="BU225" s="80">
        <v>0</v>
      </c>
      <c r="BV225" s="69">
        <v>0</v>
      </c>
      <c r="BW225" s="69">
        <v>0</v>
      </c>
      <c r="BX225" s="80">
        <v>0</v>
      </c>
      <c r="BY225" s="80">
        <v>0</v>
      </c>
      <c r="BZ225" s="69">
        <v>0</v>
      </c>
      <c r="CA225" s="69">
        <v>139</v>
      </c>
      <c r="CB225" s="80">
        <v>8</v>
      </c>
      <c r="CC225" s="80">
        <v>111359</v>
      </c>
      <c r="CD225" s="69">
        <v>0</v>
      </c>
      <c r="CE225" s="69" t="s">
        <v>810</v>
      </c>
      <c r="CF225" s="69" t="s">
        <v>811</v>
      </c>
      <c r="CG225" s="69" t="s">
        <v>570</v>
      </c>
      <c r="CH225" s="69" t="s">
        <v>570</v>
      </c>
      <c r="CI225" s="69" t="s">
        <v>570</v>
      </c>
      <c r="CJ225" s="68" t="s">
        <v>570</v>
      </c>
      <c r="CK225" s="68">
        <v>45310</v>
      </c>
      <c r="CL225" s="185" t="s">
        <v>823</v>
      </c>
      <c r="CM225" s="67" t="s">
        <v>824</v>
      </c>
      <c r="CN225" s="67" t="s">
        <v>168</v>
      </c>
      <c r="CO225" s="68">
        <v>45223</v>
      </c>
      <c r="CP225" s="185" t="s">
        <v>828</v>
      </c>
      <c r="CQ225" s="67" t="s">
        <v>824</v>
      </c>
      <c r="CR225" s="67" t="s">
        <v>893</v>
      </c>
      <c r="CS225" s="69">
        <v>3759343.91</v>
      </c>
      <c r="CT225" s="69"/>
      <c r="CU225" s="69"/>
      <c r="CV225" s="69">
        <v>8</v>
      </c>
      <c r="CW225" s="69">
        <v>69</v>
      </c>
      <c r="CX225" s="69">
        <v>0</v>
      </c>
      <c r="CY225" s="69">
        <v>0</v>
      </c>
      <c r="CZ225" s="69">
        <v>0</v>
      </c>
      <c r="DA225" s="69">
        <v>0</v>
      </c>
      <c r="DG225" t="str">
        <f t="shared" si="9"/>
        <v>DO</v>
      </c>
    </row>
    <row r="226" spans="1:111">
      <c r="A226" t="str">
        <f t="shared" si="8"/>
        <v>08DO</v>
      </c>
      <c r="B226" s="67" t="s">
        <v>7</v>
      </c>
      <c r="C226" s="67" t="s">
        <v>445</v>
      </c>
      <c r="D226" s="67" t="s">
        <v>446</v>
      </c>
      <c r="E226" s="68">
        <v>44453</v>
      </c>
      <c r="F226" s="185" t="s">
        <v>825</v>
      </c>
      <c r="G226" s="67" t="s">
        <v>829</v>
      </c>
      <c r="H226" s="69">
        <v>2</v>
      </c>
      <c r="I226" s="69">
        <v>6</v>
      </c>
      <c r="J226" s="69">
        <v>350</v>
      </c>
      <c r="K226" s="69">
        <v>617</v>
      </c>
      <c r="L226" s="69">
        <v>614</v>
      </c>
      <c r="M226" s="69">
        <v>3</v>
      </c>
      <c r="N226" s="69">
        <v>0</v>
      </c>
      <c r="O226" s="69">
        <v>0</v>
      </c>
      <c r="P226" s="69">
        <v>208</v>
      </c>
      <c r="Q226" s="80">
        <v>59</v>
      </c>
      <c r="R226" s="80">
        <v>13350942</v>
      </c>
      <c r="S226" s="80">
        <v>121421</v>
      </c>
      <c r="T226" s="80">
        <v>13229522</v>
      </c>
      <c r="U226" s="80">
        <v>13774510</v>
      </c>
      <c r="V226" s="80">
        <v>13575224</v>
      </c>
      <c r="W226" s="80">
        <v>0</v>
      </c>
      <c r="X226" s="80">
        <v>0</v>
      </c>
      <c r="Y226" s="80">
        <v>0</v>
      </c>
      <c r="Z226" s="80">
        <v>13575224</v>
      </c>
      <c r="AA226" s="80">
        <v>13523826</v>
      </c>
      <c r="AB226" s="80">
        <v>353962</v>
      </c>
      <c r="AC226" s="69">
        <v>423568</v>
      </c>
      <c r="AD226" s="69">
        <v>176</v>
      </c>
      <c r="AE226" s="69">
        <v>0</v>
      </c>
      <c r="AF226" s="80">
        <v>0</v>
      </c>
      <c r="AG226" s="80">
        <v>5500</v>
      </c>
      <c r="AH226" s="69">
        <v>0</v>
      </c>
      <c r="AI226" s="69">
        <v>0</v>
      </c>
      <c r="AJ226" s="80">
        <v>0</v>
      </c>
      <c r="AK226" s="80">
        <v>24055</v>
      </c>
      <c r="AL226" s="69">
        <v>0</v>
      </c>
      <c r="AM226" s="69">
        <v>0</v>
      </c>
      <c r="AN226" s="80">
        <v>0</v>
      </c>
      <c r="AO226" s="80">
        <v>0</v>
      </c>
      <c r="AP226" s="69">
        <v>0</v>
      </c>
      <c r="AQ226" s="69">
        <v>0</v>
      </c>
      <c r="AR226" s="80">
        <v>0</v>
      </c>
      <c r="AS226" s="80">
        <v>0</v>
      </c>
      <c r="AT226" s="69">
        <v>0</v>
      </c>
      <c r="AU226" s="69">
        <v>0</v>
      </c>
      <c r="AV226" s="80">
        <v>0</v>
      </c>
      <c r="AW226" s="80">
        <v>0</v>
      </c>
      <c r="AX226" s="69">
        <v>0</v>
      </c>
      <c r="AY226" s="69">
        <v>0</v>
      </c>
      <c r="AZ226" s="80">
        <v>40</v>
      </c>
      <c r="BA226" s="80">
        <v>97132</v>
      </c>
      <c r="BB226" s="69">
        <v>0</v>
      </c>
      <c r="BC226" s="69">
        <v>0</v>
      </c>
      <c r="BD226" s="80">
        <v>0</v>
      </c>
      <c r="BE226" s="80">
        <v>0</v>
      </c>
      <c r="BF226" s="69">
        <v>0</v>
      </c>
      <c r="BG226" s="69">
        <v>0</v>
      </c>
      <c r="BH226" s="80">
        <v>0</v>
      </c>
      <c r="BI226" s="80">
        <v>0</v>
      </c>
      <c r="BJ226" s="69">
        <v>0</v>
      </c>
      <c r="BK226" s="69">
        <v>0</v>
      </c>
      <c r="BL226" s="80">
        <v>19</v>
      </c>
      <c r="BM226" s="80">
        <v>405361</v>
      </c>
      <c r="BN226" s="69">
        <v>0</v>
      </c>
      <c r="BO226" s="69">
        <v>0</v>
      </c>
      <c r="BP226" s="80">
        <v>0</v>
      </c>
      <c r="BQ226" s="80">
        <v>0</v>
      </c>
      <c r="BR226" s="69">
        <v>0</v>
      </c>
      <c r="BS226" s="69">
        <v>0</v>
      </c>
      <c r="BT226" s="80">
        <v>0</v>
      </c>
      <c r="BU226" s="80">
        <v>0</v>
      </c>
      <c r="BV226" s="69">
        <v>0</v>
      </c>
      <c r="BW226" s="69">
        <v>0</v>
      </c>
      <c r="BX226" s="80">
        <v>0</v>
      </c>
      <c r="BY226" s="80">
        <v>0</v>
      </c>
      <c r="BZ226" s="69">
        <v>0</v>
      </c>
      <c r="CA226" s="69">
        <v>0</v>
      </c>
      <c r="CB226" s="80">
        <v>59</v>
      </c>
      <c r="CC226" s="80">
        <v>532048</v>
      </c>
      <c r="CD226" s="69">
        <v>0</v>
      </c>
      <c r="CE226" s="69" t="s">
        <v>735</v>
      </c>
      <c r="CF226" s="69" t="s">
        <v>736</v>
      </c>
      <c r="CG226" s="69" t="s">
        <v>570</v>
      </c>
      <c r="CH226" s="69" t="s">
        <v>570</v>
      </c>
      <c r="CI226" s="69" t="s">
        <v>570</v>
      </c>
      <c r="CJ226" s="68" t="s">
        <v>570</v>
      </c>
      <c r="CK226" s="68">
        <v>45278</v>
      </c>
      <c r="CL226" s="185" t="s">
        <v>828</v>
      </c>
      <c r="CM226" s="67" t="s">
        <v>824</v>
      </c>
      <c r="CN226" s="67" t="s">
        <v>168</v>
      </c>
      <c r="CO226" s="68">
        <v>45177</v>
      </c>
      <c r="CP226" s="185" t="s">
        <v>825</v>
      </c>
      <c r="CQ226" s="67" t="s">
        <v>824</v>
      </c>
      <c r="CR226" s="67" t="s">
        <v>893</v>
      </c>
      <c r="CS226" s="69">
        <v>12351694.57</v>
      </c>
      <c r="CT226" s="69"/>
      <c r="CU226" s="69"/>
      <c r="CV226" s="69">
        <v>40</v>
      </c>
      <c r="CW226" s="69">
        <v>51</v>
      </c>
      <c r="CX226" s="69">
        <v>0</v>
      </c>
      <c r="CY226" s="69">
        <v>0</v>
      </c>
      <c r="CZ226" s="69">
        <v>0</v>
      </c>
      <c r="DA226" s="69">
        <v>0</v>
      </c>
      <c r="DG226" t="str">
        <f t="shared" si="9"/>
        <v>DO</v>
      </c>
    </row>
    <row r="227" spans="1:111">
      <c r="A227" t="str">
        <f t="shared" si="8"/>
        <v>08DO</v>
      </c>
      <c r="B227" s="67" t="s">
        <v>7</v>
      </c>
      <c r="C227" s="67" t="s">
        <v>812</v>
      </c>
      <c r="D227" s="67" t="s">
        <v>894</v>
      </c>
      <c r="E227" s="68">
        <v>44600</v>
      </c>
      <c r="F227" s="185" t="s">
        <v>823</v>
      </c>
      <c r="G227" s="67" t="s">
        <v>829</v>
      </c>
      <c r="H227" s="69">
        <v>1</v>
      </c>
      <c r="I227" s="69">
        <v>0</v>
      </c>
      <c r="J227" s="69">
        <v>192</v>
      </c>
      <c r="K227" s="69">
        <v>242</v>
      </c>
      <c r="L227" s="69">
        <v>235</v>
      </c>
      <c r="M227" s="69">
        <v>7</v>
      </c>
      <c r="N227" s="69">
        <v>0</v>
      </c>
      <c r="O227" s="69">
        <v>0</v>
      </c>
      <c r="P227" s="69">
        <v>50</v>
      </c>
      <c r="Q227" s="80">
        <v>0</v>
      </c>
      <c r="R227" s="80">
        <v>5115331</v>
      </c>
      <c r="S227" s="80">
        <v>50000</v>
      </c>
      <c r="T227" s="80">
        <v>5065331</v>
      </c>
      <c r="U227" s="80">
        <v>5115331</v>
      </c>
      <c r="V227" s="80">
        <v>5070631</v>
      </c>
      <c r="W227" s="80">
        <v>0</v>
      </c>
      <c r="X227" s="80">
        <v>0</v>
      </c>
      <c r="Y227" s="80">
        <v>0</v>
      </c>
      <c r="Z227" s="80">
        <v>5070631</v>
      </c>
      <c r="AA227" s="80">
        <v>5070631</v>
      </c>
      <c r="AB227" s="80">
        <v>0</v>
      </c>
      <c r="AC227" s="69">
        <v>0</v>
      </c>
      <c r="AD227" s="69">
        <v>26</v>
      </c>
      <c r="AE227" s="69">
        <v>0</v>
      </c>
      <c r="AF227" s="80">
        <v>0</v>
      </c>
      <c r="AG227" s="80">
        <v>0</v>
      </c>
      <c r="AH227" s="69">
        <v>0</v>
      </c>
      <c r="AI227" s="69">
        <v>0</v>
      </c>
      <c r="AJ227" s="80">
        <v>0</v>
      </c>
      <c r="AK227" s="80">
        <v>0</v>
      </c>
      <c r="AL227" s="69">
        <v>0</v>
      </c>
      <c r="AM227" s="69">
        <v>0</v>
      </c>
      <c r="AN227" s="80">
        <v>0</v>
      </c>
      <c r="AO227" s="80">
        <v>0</v>
      </c>
      <c r="AP227" s="69">
        <v>0</v>
      </c>
      <c r="AQ227" s="69">
        <v>0</v>
      </c>
      <c r="AR227" s="80">
        <v>0</v>
      </c>
      <c r="AS227" s="80">
        <v>0</v>
      </c>
      <c r="AT227" s="69">
        <v>0</v>
      </c>
      <c r="AU227" s="69">
        <v>0</v>
      </c>
      <c r="AV227" s="80">
        <v>0</v>
      </c>
      <c r="AW227" s="80">
        <v>0</v>
      </c>
      <c r="AX227" s="69">
        <v>0</v>
      </c>
      <c r="AY227" s="69">
        <v>0</v>
      </c>
      <c r="AZ227" s="80">
        <v>0</v>
      </c>
      <c r="BA227" s="80">
        <v>0</v>
      </c>
      <c r="BB227" s="69">
        <v>0</v>
      </c>
      <c r="BC227" s="69">
        <v>0</v>
      </c>
      <c r="BD227" s="80">
        <v>0</v>
      </c>
      <c r="BE227" s="80">
        <v>0</v>
      </c>
      <c r="BF227" s="69">
        <v>0</v>
      </c>
      <c r="BG227" s="69">
        <v>0</v>
      </c>
      <c r="BH227" s="80">
        <v>0</v>
      </c>
      <c r="BI227" s="80">
        <v>0</v>
      </c>
      <c r="BJ227" s="69">
        <v>0</v>
      </c>
      <c r="BK227" s="69">
        <v>0</v>
      </c>
      <c r="BL227" s="80">
        <v>0</v>
      </c>
      <c r="BM227" s="80">
        <v>0</v>
      </c>
      <c r="BN227" s="69">
        <v>0</v>
      </c>
      <c r="BO227" s="69">
        <v>0</v>
      </c>
      <c r="BP227" s="80">
        <v>0</v>
      </c>
      <c r="BQ227" s="80">
        <v>0</v>
      </c>
      <c r="BR227" s="69">
        <v>0</v>
      </c>
      <c r="BS227" s="69">
        <v>0</v>
      </c>
      <c r="BT227" s="80">
        <v>0</v>
      </c>
      <c r="BU227" s="80">
        <v>0</v>
      </c>
      <c r="BV227" s="69">
        <v>0</v>
      </c>
      <c r="BW227" s="69">
        <v>0</v>
      </c>
      <c r="BX227" s="80">
        <v>0</v>
      </c>
      <c r="BY227" s="80">
        <v>0</v>
      </c>
      <c r="BZ227" s="69">
        <v>0</v>
      </c>
      <c r="CA227" s="69">
        <v>0</v>
      </c>
      <c r="CB227" s="80">
        <v>0</v>
      </c>
      <c r="CC227" s="80">
        <v>0</v>
      </c>
      <c r="CD227" s="69">
        <v>0</v>
      </c>
      <c r="CE227" s="69" t="s">
        <v>813</v>
      </c>
      <c r="CF227" s="69" t="s">
        <v>814</v>
      </c>
      <c r="CG227" s="69" t="s">
        <v>570</v>
      </c>
      <c r="CH227" s="69" t="s">
        <v>570</v>
      </c>
      <c r="CI227" s="69" t="s">
        <v>570</v>
      </c>
      <c r="CJ227" s="68" t="s">
        <v>570</v>
      </c>
      <c r="CK227" s="68">
        <v>45140</v>
      </c>
      <c r="CL227" s="185" t="s">
        <v>825</v>
      </c>
      <c r="CM227" s="67" t="s">
        <v>824</v>
      </c>
      <c r="CN227" s="67" t="s">
        <v>168</v>
      </c>
      <c r="CO227" s="68">
        <v>45092</v>
      </c>
      <c r="CP227" s="185" t="s">
        <v>821</v>
      </c>
      <c r="CQ227" s="67" t="s">
        <v>827</v>
      </c>
      <c r="CR227" s="67" t="s">
        <v>893</v>
      </c>
      <c r="CS227" s="69">
        <v>5087753.8499999996</v>
      </c>
      <c r="CT227" s="69"/>
      <c r="CU227" s="69"/>
      <c r="CV227" s="69">
        <v>0</v>
      </c>
      <c r="CW227" s="69">
        <v>24</v>
      </c>
      <c r="CX227" s="69">
        <v>0</v>
      </c>
      <c r="CY227" s="69">
        <v>0</v>
      </c>
      <c r="CZ227" s="69">
        <v>0</v>
      </c>
      <c r="DA227" s="69">
        <v>0</v>
      </c>
      <c r="DG227" t="str">
        <f t="shared" si="9"/>
        <v>DO</v>
      </c>
    </row>
    <row r="228" spans="1:111">
      <c r="A228" t="str">
        <f t="shared" si="8"/>
        <v>08DO</v>
      </c>
      <c r="B228" s="67" t="s">
        <v>7</v>
      </c>
      <c r="C228" s="67" t="s">
        <v>447</v>
      </c>
      <c r="D228" s="67" t="s">
        <v>448</v>
      </c>
      <c r="E228" s="68">
        <v>44544</v>
      </c>
      <c r="F228" s="185" t="s">
        <v>828</v>
      </c>
      <c r="G228" s="67" t="s">
        <v>829</v>
      </c>
      <c r="H228" s="69">
        <v>1</v>
      </c>
      <c r="I228" s="69">
        <v>3</v>
      </c>
      <c r="J228" s="69">
        <v>234</v>
      </c>
      <c r="K228" s="69">
        <v>278</v>
      </c>
      <c r="L228" s="69">
        <v>253</v>
      </c>
      <c r="M228" s="69">
        <v>25</v>
      </c>
      <c r="N228" s="69">
        <v>0</v>
      </c>
      <c r="O228" s="69">
        <v>0</v>
      </c>
      <c r="P228" s="69">
        <v>44</v>
      </c>
      <c r="Q228" s="80">
        <v>0</v>
      </c>
      <c r="R228" s="80">
        <v>1975221</v>
      </c>
      <c r="S228" s="80">
        <v>50000</v>
      </c>
      <c r="T228" s="80">
        <v>1925221</v>
      </c>
      <c r="U228" s="80">
        <v>2101149</v>
      </c>
      <c r="V228" s="80">
        <v>2102097</v>
      </c>
      <c r="W228" s="80">
        <v>0</v>
      </c>
      <c r="X228" s="80">
        <v>0</v>
      </c>
      <c r="Y228" s="80">
        <v>0</v>
      </c>
      <c r="Z228" s="80">
        <v>2102097</v>
      </c>
      <c r="AA228" s="80">
        <v>2083906</v>
      </c>
      <c r="AB228" s="80">
        <v>7736</v>
      </c>
      <c r="AC228" s="69">
        <v>125928</v>
      </c>
      <c r="AD228" s="69">
        <v>25</v>
      </c>
      <c r="AE228" s="69">
        <v>0</v>
      </c>
      <c r="AF228" s="80">
        <v>0</v>
      </c>
      <c r="AG228" s="80">
        <v>102641</v>
      </c>
      <c r="AH228" s="69">
        <v>0</v>
      </c>
      <c r="AI228" s="69">
        <v>0</v>
      </c>
      <c r="AJ228" s="80">
        <v>0</v>
      </c>
      <c r="AK228" s="80">
        <v>36105</v>
      </c>
      <c r="AL228" s="69">
        <v>0</v>
      </c>
      <c r="AM228" s="69">
        <v>0</v>
      </c>
      <c r="AN228" s="80">
        <v>0</v>
      </c>
      <c r="AO228" s="80">
        <v>0</v>
      </c>
      <c r="AP228" s="69">
        <v>0</v>
      </c>
      <c r="AQ228" s="69">
        <v>0</v>
      </c>
      <c r="AR228" s="80">
        <v>0</v>
      </c>
      <c r="AS228" s="80">
        <v>0</v>
      </c>
      <c r="AT228" s="69">
        <v>0</v>
      </c>
      <c r="AU228" s="69">
        <v>0</v>
      </c>
      <c r="AV228" s="80">
        <v>0</v>
      </c>
      <c r="AW228" s="80">
        <v>0</v>
      </c>
      <c r="AX228" s="69">
        <v>0</v>
      </c>
      <c r="AY228" s="69">
        <v>0</v>
      </c>
      <c r="AZ228" s="80">
        <v>0</v>
      </c>
      <c r="BA228" s="80">
        <v>9599</v>
      </c>
      <c r="BB228" s="69">
        <v>0</v>
      </c>
      <c r="BC228" s="69">
        <v>0</v>
      </c>
      <c r="BD228" s="80">
        <v>0</v>
      </c>
      <c r="BE228" s="80">
        <v>0</v>
      </c>
      <c r="BF228" s="69">
        <v>0</v>
      </c>
      <c r="BG228" s="69">
        <v>0</v>
      </c>
      <c r="BH228" s="80">
        <v>0</v>
      </c>
      <c r="BI228" s="80">
        <v>0</v>
      </c>
      <c r="BJ228" s="69">
        <v>0</v>
      </c>
      <c r="BK228" s="69">
        <v>0</v>
      </c>
      <c r="BL228" s="80">
        <v>0</v>
      </c>
      <c r="BM228" s="80">
        <v>25928</v>
      </c>
      <c r="BN228" s="69">
        <v>0</v>
      </c>
      <c r="BO228" s="69">
        <v>0</v>
      </c>
      <c r="BP228" s="80">
        <v>0</v>
      </c>
      <c r="BQ228" s="80">
        <v>0</v>
      </c>
      <c r="BR228" s="69">
        <v>0</v>
      </c>
      <c r="BS228" s="69">
        <v>0</v>
      </c>
      <c r="BT228" s="80">
        <v>0</v>
      </c>
      <c r="BU228" s="80">
        <v>0</v>
      </c>
      <c r="BV228" s="69">
        <v>0</v>
      </c>
      <c r="BW228" s="69">
        <v>0</v>
      </c>
      <c r="BX228" s="80">
        <v>0</v>
      </c>
      <c r="BY228" s="80">
        <v>0</v>
      </c>
      <c r="BZ228" s="69">
        <v>0</v>
      </c>
      <c r="CA228" s="69">
        <v>0</v>
      </c>
      <c r="CB228" s="80">
        <v>0</v>
      </c>
      <c r="CC228" s="80">
        <v>174272</v>
      </c>
      <c r="CD228" s="69">
        <v>0</v>
      </c>
      <c r="CE228" s="69" t="s">
        <v>784</v>
      </c>
      <c r="CF228" s="69" t="s">
        <v>785</v>
      </c>
      <c r="CG228" s="69" t="s">
        <v>570</v>
      </c>
      <c r="CH228" s="69" t="s">
        <v>570</v>
      </c>
      <c r="CI228" s="69" t="s">
        <v>570</v>
      </c>
      <c r="CJ228" s="68" t="s">
        <v>570</v>
      </c>
      <c r="CK228" s="68">
        <v>45135</v>
      </c>
      <c r="CL228" s="185" t="s">
        <v>825</v>
      </c>
      <c r="CM228" s="67" t="s">
        <v>824</v>
      </c>
      <c r="CN228" s="67" t="s">
        <v>168</v>
      </c>
      <c r="CO228" s="68">
        <v>44993</v>
      </c>
      <c r="CP228" s="185" t="s">
        <v>823</v>
      </c>
      <c r="CQ228" s="67" t="s">
        <v>827</v>
      </c>
      <c r="CR228" s="67" t="s">
        <v>893</v>
      </c>
      <c r="CS228" s="69">
        <v>1709882.3</v>
      </c>
      <c r="CT228" s="69"/>
      <c r="CU228" s="69"/>
      <c r="CV228" s="69">
        <v>0</v>
      </c>
      <c r="CW228" s="69">
        <v>19</v>
      </c>
      <c r="CX228" s="69">
        <v>0</v>
      </c>
      <c r="CY228" s="69">
        <v>0</v>
      </c>
      <c r="CZ228" s="69">
        <v>0</v>
      </c>
      <c r="DA228" s="69">
        <v>0</v>
      </c>
      <c r="DG228" t="str">
        <f t="shared" si="9"/>
        <v>DO</v>
      </c>
    </row>
    <row r="229" spans="1:111">
      <c r="A229" t="str">
        <f t="shared" si="8"/>
        <v>08DO</v>
      </c>
      <c r="B229" s="67" t="s">
        <v>7</v>
      </c>
      <c r="C229" s="67" t="s">
        <v>449</v>
      </c>
      <c r="D229" s="67" t="s">
        <v>450</v>
      </c>
      <c r="E229" s="68">
        <v>44628</v>
      </c>
      <c r="F229" s="185" t="s">
        <v>823</v>
      </c>
      <c r="G229" s="67" t="s">
        <v>829</v>
      </c>
      <c r="H229" s="69">
        <v>2</v>
      </c>
      <c r="I229" s="69">
        <v>3</v>
      </c>
      <c r="J229" s="69">
        <v>321</v>
      </c>
      <c r="K229" s="69">
        <v>359</v>
      </c>
      <c r="L229" s="69">
        <v>286</v>
      </c>
      <c r="M229" s="69">
        <v>73</v>
      </c>
      <c r="N229" s="69">
        <v>0</v>
      </c>
      <c r="O229" s="69">
        <v>0</v>
      </c>
      <c r="P229" s="69">
        <v>54</v>
      </c>
      <c r="Q229" s="80">
        <v>-16</v>
      </c>
      <c r="R229" s="80">
        <v>4166000</v>
      </c>
      <c r="S229" s="80">
        <v>50000</v>
      </c>
      <c r="T229" s="80">
        <v>4116000</v>
      </c>
      <c r="U229" s="80">
        <v>4217668</v>
      </c>
      <c r="V229" s="80">
        <v>4164480</v>
      </c>
      <c r="W229" s="80">
        <v>0</v>
      </c>
      <c r="X229" s="80">
        <v>138823</v>
      </c>
      <c r="Y229" s="80">
        <v>138823</v>
      </c>
      <c r="Z229" s="80">
        <v>4303303</v>
      </c>
      <c r="AA229" s="80">
        <v>4215075</v>
      </c>
      <c r="AB229" s="80">
        <v>-86560</v>
      </c>
      <c r="AC229" s="69">
        <v>51668</v>
      </c>
      <c r="AD229" s="69">
        <v>31</v>
      </c>
      <c r="AE229" s="69">
        <v>0</v>
      </c>
      <c r="AF229" s="80">
        <v>0</v>
      </c>
      <c r="AG229" s="80">
        <v>44026</v>
      </c>
      <c r="AH229" s="69">
        <v>0</v>
      </c>
      <c r="AI229" s="69">
        <v>0</v>
      </c>
      <c r="AJ229" s="80">
        <v>0</v>
      </c>
      <c r="AK229" s="80">
        <v>3267</v>
      </c>
      <c r="AL229" s="69">
        <v>0</v>
      </c>
      <c r="AM229" s="69">
        <v>0</v>
      </c>
      <c r="AN229" s="80">
        <v>0</v>
      </c>
      <c r="AO229" s="80">
        <v>0</v>
      </c>
      <c r="AP229" s="69">
        <v>0</v>
      </c>
      <c r="AQ229" s="69">
        <v>0</v>
      </c>
      <c r="AR229" s="80">
        <v>0</v>
      </c>
      <c r="AS229" s="80">
        <v>0</v>
      </c>
      <c r="AT229" s="69">
        <v>0</v>
      </c>
      <c r="AU229" s="69">
        <v>0</v>
      </c>
      <c r="AV229" s="80">
        <v>0</v>
      </c>
      <c r="AW229" s="80">
        <v>0</v>
      </c>
      <c r="AX229" s="69">
        <v>0</v>
      </c>
      <c r="AY229" s="69">
        <v>0</v>
      </c>
      <c r="AZ229" s="80">
        <v>0</v>
      </c>
      <c r="BA229" s="80">
        <v>0</v>
      </c>
      <c r="BB229" s="69">
        <v>0</v>
      </c>
      <c r="BC229" s="69">
        <v>0</v>
      </c>
      <c r="BD229" s="80">
        <v>0</v>
      </c>
      <c r="BE229" s="80">
        <v>49576</v>
      </c>
      <c r="BF229" s="69">
        <v>0</v>
      </c>
      <c r="BG229" s="69">
        <v>0</v>
      </c>
      <c r="BH229" s="80">
        <v>0</v>
      </c>
      <c r="BI229" s="80">
        <v>0</v>
      </c>
      <c r="BJ229" s="69">
        <v>0</v>
      </c>
      <c r="BK229" s="69">
        <v>0</v>
      </c>
      <c r="BL229" s="80">
        <v>0</v>
      </c>
      <c r="BM229" s="80">
        <v>1668</v>
      </c>
      <c r="BN229" s="69">
        <v>0</v>
      </c>
      <c r="BO229" s="69">
        <v>0</v>
      </c>
      <c r="BP229" s="80">
        <v>0</v>
      </c>
      <c r="BQ229" s="80">
        <v>0</v>
      </c>
      <c r="BR229" s="69">
        <v>0</v>
      </c>
      <c r="BS229" s="69">
        <v>0</v>
      </c>
      <c r="BT229" s="80">
        <v>0</v>
      </c>
      <c r="BU229" s="80">
        <v>0</v>
      </c>
      <c r="BV229" s="69">
        <v>0</v>
      </c>
      <c r="BW229" s="69">
        <v>0</v>
      </c>
      <c r="BX229" s="80">
        <v>0</v>
      </c>
      <c r="BY229" s="80">
        <v>0</v>
      </c>
      <c r="BZ229" s="69">
        <v>0</v>
      </c>
      <c r="CA229" s="69">
        <v>0</v>
      </c>
      <c r="CB229" s="80">
        <v>-16</v>
      </c>
      <c r="CC229" s="80">
        <v>98536</v>
      </c>
      <c r="CD229" s="69">
        <v>0</v>
      </c>
      <c r="CE229" s="69" t="s">
        <v>735</v>
      </c>
      <c r="CF229" s="69" t="s">
        <v>736</v>
      </c>
      <c r="CG229" s="69" t="s">
        <v>570</v>
      </c>
      <c r="CH229" s="69" t="s">
        <v>570</v>
      </c>
      <c r="CI229" s="69" t="s">
        <v>570</v>
      </c>
      <c r="CJ229" s="68" t="s">
        <v>570</v>
      </c>
      <c r="CK229" s="68">
        <v>45195</v>
      </c>
      <c r="CL229" s="185" t="s">
        <v>825</v>
      </c>
      <c r="CM229" s="67" t="s">
        <v>824</v>
      </c>
      <c r="CN229" s="67" t="s">
        <v>168</v>
      </c>
      <c r="CO229" s="68">
        <v>45068</v>
      </c>
      <c r="CP229" s="185" t="s">
        <v>821</v>
      </c>
      <c r="CQ229" s="67" t="s">
        <v>827</v>
      </c>
      <c r="CR229" s="67" t="s">
        <v>893</v>
      </c>
      <c r="CS229" s="69">
        <v>3910716.97</v>
      </c>
      <c r="CT229" s="69" t="s">
        <v>706</v>
      </c>
      <c r="CU229" s="69" t="s">
        <v>707</v>
      </c>
      <c r="CV229" s="69">
        <v>0</v>
      </c>
      <c r="CW229" s="69">
        <v>23</v>
      </c>
      <c r="CX229" s="69">
        <v>0</v>
      </c>
      <c r="CY229" s="69">
        <v>-16</v>
      </c>
      <c r="CZ229" s="69">
        <v>0</v>
      </c>
      <c r="DA229" s="69">
        <v>0</v>
      </c>
      <c r="DG229" t="str">
        <f t="shared" si="9"/>
        <v>DO</v>
      </c>
    </row>
    <row r="230" spans="1:111">
      <c r="A230" t="str">
        <f t="shared" si="8"/>
        <v>08DO</v>
      </c>
      <c r="B230" s="67" t="s">
        <v>7</v>
      </c>
      <c r="C230" s="67" t="s">
        <v>451</v>
      </c>
      <c r="D230" s="67" t="s">
        <v>452</v>
      </c>
      <c r="E230" s="68">
        <v>44663</v>
      </c>
      <c r="F230" s="185" t="s">
        <v>821</v>
      </c>
      <c r="G230" s="67" t="s">
        <v>829</v>
      </c>
      <c r="H230" s="69">
        <v>1</v>
      </c>
      <c r="I230" s="69">
        <v>2</v>
      </c>
      <c r="J230" s="69">
        <v>329</v>
      </c>
      <c r="K230" s="69">
        <v>389</v>
      </c>
      <c r="L230" s="69">
        <v>389</v>
      </c>
      <c r="M230" s="69">
        <v>0</v>
      </c>
      <c r="N230" s="69">
        <v>0</v>
      </c>
      <c r="O230" s="69">
        <v>0</v>
      </c>
      <c r="P230" s="69">
        <v>60</v>
      </c>
      <c r="Q230" s="80">
        <v>0</v>
      </c>
      <c r="R230" s="80">
        <v>6695054</v>
      </c>
      <c r="S230" s="80">
        <v>50000</v>
      </c>
      <c r="T230" s="80">
        <v>6645054</v>
      </c>
      <c r="U230" s="80">
        <v>6727768</v>
      </c>
      <c r="V230" s="80">
        <v>6880189</v>
      </c>
      <c r="W230" s="80">
        <v>0</v>
      </c>
      <c r="X230" s="80">
        <v>0</v>
      </c>
      <c r="Y230" s="80">
        <v>0</v>
      </c>
      <c r="Z230" s="80">
        <v>6880189</v>
      </c>
      <c r="AA230" s="80">
        <v>6860508</v>
      </c>
      <c r="AB230" s="80">
        <v>-11968</v>
      </c>
      <c r="AC230" s="69">
        <v>32714</v>
      </c>
      <c r="AD230" s="69">
        <v>26</v>
      </c>
      <c r="AE230" s="69">
        <v>0</v>
      </c>
      <c r="AF230" s="80">
        <v>0</v>
      </c>
      <c r="AG230" s="80">
        <v>0</v>
      </c>
      <c r="AH230" s="69">
        <v>0</v>
      </c>
      <c r="AI230" s="69">
        <v>0</v>
      </c>
      <c r="AJ230" s="80">
        <v>0</v>
      </c>
      <c r="AK230" s="80">
        <v>74099</v>
      </c>
      <c r="AL230" s="69">
        <v>0</v>
      </c>
      <c r="AM230" s="69">
        <v>0</v>
      </c>
      <c r="AN230" s="80">
        <v>0</v>
      </c>
      <c r="AO230" s="80">
        <v>0</v>
      </c>
      <c r="AP230" s="69">
        <v>0</v>
      </c>
      <c r="AQ230" s="69">
        <v>0</v>
      </c>
      <c r="AR230" s="80">
        <v>0</v>
      </c>
      <c r="AS230" s="80">
        <v>0</v>
      </c>
      <c r="AT230" s="69">
        <v>0</v>
      </c>
      <c r="AU230" s="69">
        <v>0</v>
      </c>
      <c r="AV230" s="80">
        <v>0</v>
      </c>
      <c r="AW230" s="80">
        <v>0</v>
      </c>
      <c r="AX230" s="69">
        <v>0</v>
      </c>
      <c r="AY230" s="69">
        <v>0</v>
      </c>
      <c r="AZ230" s="80">
        <v>0</v>
      </c>
      <c r="BA230" s="80">
        <v>0</v>
      </c>
      <c r="BB230" s="69">
        <v>0</v>
      </c>
      <c r="BC230" s="69">
        <v>0</v>
      </c>
      <c r="BD230" s="80">
        <v>0</v>
      </c>
      <c r="BE230" s="80">
        <v>0</v>
      </c>
      <c r="BF230" s="69">
        <v>0</v>
      </c>
      <c r="BG230" s="69">
        <v>0</v>
      </c>
      <c r="BH230" s="80">
        <v>0</v>
      </c>
      <c r="BI230" s="80">
        <v>0</v>
      </c>
      <c r="BJ230" s="69">
        <v>0</v>
      </c>
      <c r="BK230" s="69">
        <v>0</v>
      </c>
      <c r="BL230" s="80">
        <v>0</v>
      </c>
      <c r="BM230" s="80">
        <v>7714</v>
      </c>
      <c r="BN230" s="69">
        <v>0</v>
      </c>
      <c r="BO230" s="69">
        <v>0</v>
      </c>
      <c r="BP230" s="80">
        <v>0</v>
      </c>
      <c r="BQ230" s="80">
        <v>0</v>
      </c>
      <c r="BR230" s="69">
        <v>0</v>
      </c>
      <c r="BS230" s="69">
        <v>0</v>
      </c>
      <c r="BT230" s="80">
        <v>0</v>
      </c>
      <c r="BU230" s="80">
        <v>0</v>
      </c>
      <c r="BV230" s="69">
        <v>0</v>
      </c>
      <c r="BW230" s="69">
        <v>0</v>
      </c>
      <c r="BX230" s="80">
        <v>0</v>
      </c>
      <c r="BY230" s="80">
        <v>0</v>
      </c>
      <c r="BZ230" s="69">
        <v>0</v>
      </c>
      <c r="CA230" s="69">
        <v>0</v>
      </c>
      <c r="CB230" s="80">
        <v>0</v>
      </c>
      <c r="CC230" s="80">
        <v>81813</v>
      </c>
      <c r="CD230" s="69">
        <v>0</v>
      </c>
      <c r="CE230" s="69" t="s">
        <v>669</v>
      </c>
      <c r="CF230" s="69" t="s">
        <v>670</v>
      </c>
      <c r="CG230" s="69" t="s">
        <v>570</v>
      </c>
      <c r="CH230" s="69" t="s">
        <v>570</v>
      </c>
      <c r="CI230" s="69" t="s">
        <v>570</v>
      </c>
      <c r="CJ230" s="68" t="s">
        <v>570</v>
      </c>
      <c r="CK230" s="68">
        <v>45258</v>
      </c>
      <c r="CL230" s="185" t="s">
        <v>828</v>
      </c>
      <c r="CM230" s="67" t="s">
        <v>824</v>
      </c>
      <c r="CN230" s="67" t="s">
        <v>168</v>
      </c>
      <c r="CO230" s="68">
        <v>45204</v>
      </c>
      <c r="CP230" s="185" t="s">
        <v>828</v>
      </c>
      <c r="CQ230" s="67" t="s">
        <v>824</v>
      </c>
      <c r="CR230" s="67" t="s">
        <v>893</v>
      </c>
      <c r="CS230" s="69">
        <v>6191721.3600000003</v>
      </c>
      <c r="CT230" s="69"/>
      <c r="CU230" s="69"/>
      <c r="CV230" s="69">
        <v>0</v>
      </c>
      <c r="CW230" s="69">
        <v>34</v>
      </c>
      <c r="CX230" s="69">
        <v>0</v>
      </c>
      <c r="CY230" s="69">
        <v>0</v>
      </c>
      <c r="CZ230" s="69">
        <v>0</v>
      </c>
      <c r="DA230" s="69">
        <v>0</v>
      </c>
      <c r="DG230" t="str">
        <f t="shared" si="9"/>
        <v>DO</v>
      </c>
    </row>
    <row r="231" spans="1:111">
      <c r="A231" t="str">
        <f t="shared" si="8"/>
        <v>08DO</v>
      </c>
      <c r="B231" s="67" t="s">
        <v>7</v>
      </c>
      <c r="C231" s="67" t="s">
        <v>453</v>
      </c>
      <c r="D231" s="67" t="s">
        <v>454</v>
      </c>
      <c r="E231" s="68">
        <v>44789</v>
      </c>
      <c r="F231" s="185" t="s">
        <v>825</v>
      </c>
      <c r="G231" s="67" t="s">
        <v>827</v>
      </c>
      <c r="H231" s="69">
        <v>1</v>
      </c>
      <c r="I231" s="69">
        <v>1</v>
      </c>
      <c r="J231" s="69">
        <v>136</v>
      </c>
      <c r="K231" s="69">
        <v>169</v>
      </c>
      <c r="L231" s="69">
        <v>142</v>
      </c>
      <c r="M231" s="69">
        <v>27</v>
      </c>
      <c r="N231" s="69">
        <v>0</v>
      </c>
      <c r="O231" s="69">
        <v>0</v>
      </c>
      <c r="P231" s="69">
        <v>9</v>
      </c>
      <c r="Q231" s="80">
        <v>24</v>
      </c>
      <c r="R231" s="80">
        <v>597627</v>
      </c>
      <c r="S231" s="80">
        <v>35230</v>
      </c>
      <c r="T231" s="80">
        <v>562397</v>
      </c>
      <c r="U231" s="80">
        <v>652711</v>
      </c>
      <c r="V231" s="80">
        <v>607225</v>
      </c>
      <c r="W231" s="80">
        <v>0</v>
      </c>
      <c r="X231" s="80">
        <v>0</v>
      </c>
      <c r="Y231" s="80">
        <v>0</v>
      </c>
      <c r="Z231" s="80">
        <v>607225</v>
      </c>
      <c r="AA231" s="80">
        <v>607225</v>
      </c>
      <c r="AB231" s="80">
        <v>0</v>
      </c>
      <c r="AC231" s="69">
        <v>55083</v>
      </c>
      <c r="AD231" s="69">
        <v>6</v>
      </c>
      <c r="AE231" s="69">
        <v>0</v>
      </c>
      <c r="AF231" s="80">
        <v>24</v>
      </c>
      <c r="AG231" s="80">
        <v>55083</v>
      </c>
      <c r="AH231" s="69">
        <v>0</v>
      </c>
      <c r="AI231" s="69">
        <v>0</v>
      </c>
      <c r="AJ231" s="80">
        <v>0</v>
      </c>
      <c r="AK231" s="80">
        <v>0</v>
      </c>
      <c r="AL231" s="69">
        <v>0</v>
      </c>
      <c r="AM231" s="69">
        <v>0</v>
      </c>
      <c r="AN231" s="80">
        <v>0</v>
      </c>
      <c r="AO231" s="80">
        <v>0</v>
      </c>
      <c r="AP231" s="69">
        <v>0</v>
      </c>
      <c r="AQ231" s="69">
        <v>0</v>
      </c>
      <c r="AR231" s="80">
        <v>0</v>
      </c>
      <c r="AS231" s="80">
        <v>0</v>
      </c>
      <c r="AT231" s="69">
        <v>0</v>
      </c>
      <c r="AU231" s="69">
        <v>0</v>
      </c>
      <c r="AV231" s="80">
        <v>0</v>
      </c>
      <c r="AW231" s="80">
        <v>0</v>
      </c>
      <c r="AX231" s="69">
        <v>0</v>
      </c>
      <c r="AY231" s="69">
        <v>0</v>
      </c>
      <c r="AZ231" s="80">
        <v>0</v>
      </c>
      <c r="BA231" s="80">
        <v>0</v>
      </c>
      <c r="BB231" s="69">
        <v>0</v>
      </c>
      <c r="BC231" s="69">
        <v>0</v>
      </c>
      <c r="BD231" s="80">
        <v>0</v>
      </c>
      <c r="BE231" s="80">
        <v>0</v>
      </c>
      <c r="BF231" s="69">
        <v>0</v>
      </c>
      <c r="BG231" s="69">
        <v>0</v>
      </c>
      <c r="BH231" s="80">
        <v>0</v>
      </c>
      <c r="BI231" s="80">
        <v>0</v>
      </c>
      <c r="BJ231" s="69">
        <v>0</v>
      </c>
      <c r="BK231" s="69">
        <v>0</v>
      </c>
      <c r="BL231" s="80">
        <v>0</v>
      </c>
      <c r="BM231" s="80">
        <v>0</v>
      </c>
      <c r="BN231" s="69">
        <v>0</v>
      </c>
      <c r="BO231" s="69">
        <v>0</v>
      </c>
      <c r="BP231" s="80">
        <v>0</v>
      </c>
      <c r="BQ231" s="80">
        <v>0</v>
      </c>
      <c r="BR231" s="69">
        <v>0</v>
      </c>
      <c r="BS231" s="69">
        <v>0</v>
      </c>
      <c r="BT231" s="80">
        <v>0</v>
      </c>
      <c r="BU231" s="80">
        <v>0</v>
      </c>
      <c r="BV231" s="69">
        <v>0</v>
      </c>
      <c r="BW231" s="69">
        <v>0</v>
      </c>
      <c r="BX231" s="80">
        <v>0</v>
      </c>
      <c r="BY231" s="80">
        <v>0</v>
      </c>
      <c r="BZ231" s="69">
        <v>0</v>
      </c>
      <c r="CA231" s="69">
        <v>0</v>
      </c>
      <c r="CB231" s="80">
        <v>24</v>
      </c>
      <c r="CC231" s="80">
        <v>55083</v>
      </c>
      <c r="CD231" s="69">
        <v>0</v>
      </c>
      <c r="CE231" s="69" t="s">
        <v>815</v>
      </c>
      <c r="CF231" s="69" t="s">
        <v>816</v>
      </c>
      <c r="CG231" s="69" t="s">
        <v>570</v>
      </c>
      <c r="CH231" s="69" t="s">
        <v>570</v>
      </c>
      <c r="CI231" s="69" t="s">
        <v>570</v>
      </c>
      <c r="CJ231" s="68" t="s">
        <v>570</v>
      </c>
      <c r="CK231" s="68">
        <v>45140</v>
      </c>
      <c r="CL231" s="185" t="s">
        <v>825</v>
      </c>
      <c r="CM231" s="67" t="s">
        <v>824</v>
      </c>
      <c r="CN231" s="67" t="s">
        <v>168</v>
      </c>
      <c r="CO231" s="68">
        <v>45100</v>
      </c>
      <c r="CP231" s="185" t="s">
        <v>821</v>
      </c>
      <c r="CQ231" s="67" t="s">
        <v>827</v>
      </c>
      <c r="CR231" s="67" t="s">
        <v>893</v>
      </c>
      <c r="CS231" s="69">
        <v>898718.41</v>
      </c>
      <c r="CT231" s="69"/>
      <c r="CU231" s="69"/>
      <c r="CV231" s="69">
        <v>0</v>
      </c>
      <c r="CW231" s="69">
        <v>3</v>
      </c>
      <c r="CX231" s="69">
        <v>0</v>
      </c>
      <c r="CY231" s="69">
        <v>0</v>
      </c>
      <c r="CZ231" s="69">
        <v>0</v>
      </c>
      <c r="DA231" s="69">
        <v>0</v>
      </c>
      <c r="DG231" t="str">
        <f t="shared" si="9"/>
        <v>DO</v>
      </c>
    </row>
    <row r="232" spans="1:111">
      <c r="A232" t="str">
        <f t="shared" si="8"/>
        <v>08DO</v>
      </c>
      <c r="B232" s="67" t="s">
        <v>7</v>
      </c>
      <c r="C232" s="67" t="s">
        <v>817</v>
      </c>
      <c r="D232" s="67" t="s">
        <v>895</v>
      </c>
      <c r="E232" s="68">
        <v>44789</v>
      </c>
      <c r="F232" s="185" t="s">
        <v>825</v>
      </c>
      <c r="G232" s="67" t="s">
        <v>827</v>
      </c>
      <c r="H232" s="69">
        <v>1</v>
      </c>
      <c r="I232" s="69">
        <v>0</v>
      </c>
      <c r="J232" s="69">
        <v>199</v>
      </c>
      <c r="K232" s="69">
        <v>202</v>
      </c>
      <c r="L232" s="69">
        <v>84</v>
      </c>
      <c r="M232" s="69">
        <v>118</v>
      </c>
      <c r="N232" s="69">
        <v>0</v>
      </c>
      <c r="O232" s="69">
        <v>0</v>
      </c>
      <c r="P232" s="69">
        <v>3</v>
      </c>
      <c r="Q232" s="80">
        <v>0</v>
      </c>
      <c r="R232" s="80">
        <v>767354</v>
      </c>
      <c r="S232" s="80">
        <v>50000</v>
      </c>
      <c r="T232" s="80">
        <v>717354</v>
      </c>
      <c r="U232" s="80">
        <v>767354</v>
      </c>
      <c r="V232" s="80">
        <v>705154</v>
      </c>
      <c r="W232" s="80">
        <v>0</v>
      </c>
      <c r="X232" s="80">
        <v>0</v>
      </c>
      <c r="Y232" s="80">
        <v>0</v>
      </c>
      <c r="Z232" s="80">
        <v>705154</v>
      </c>
      <c r="AA232" s="80">
        <v>705154</v>
      </c>
      <c r="AB232" s="80">
        <v>0</v>
      </c>
      <c r="AC232" s="69">
        <v>0</v>
      </c>
      <c r="AD232" s="69">
        <v>0</v>
      </c>
      <c r="AE232" s="69">
        <v>0</v>
      </c>
      <c r="AF232" s="80">
        <v>0</v>
      </c>
      <c r="AG232" s="80">
        <v>0</v>
      </c>
      <c r="AH232" s="69">
        <v>0</v>
      </c>
      <c r="AI232" s="69">
        <v>0</v>
      </c>
      <c r="AJ232" s="80">
        <v>0</v>
      </c>
      <c r="AK232" s="80">
        <v>0</v>
      </c>
      <c r="AL232" s="69">
        <v>0</v>
      </c>
      <c r="AM232" s="69">
        <v>0</v>
      </c>
      <c r="AN232" s="80">
        <v>0</v>
      </c>
      <c r="AO232" s="80">
        <v>0</v>
      </c>
      <c r="AP232" s="69">
        <v>0</v>
      </c>
      <c r="AQ232" s="69">
        <v>0</v>
      </c>
      <c r="AR232" s="80">
        <v>0</v>
      </c>
      <c r="AS232" s="80">
        <v>0</v>
      </c>
      <c r="AT232" s="69">
        <v>0</v>
      </c>
      <c r="AU232" s="69">
        <v>0</v>
      </c>
      <c r="AV232" s="80">
        <v>0</v>
      </c>
      <c r="AW232" s="80">
        <v>0</v>
      </c>
      <c r="AX232" s="69">
        <v>0</v>
      </c>
      <c r="AY232" s="69">
        <v>0</v>
      </c>
      <c r="AZ232" s="80">
        <v>0</v>
      </c>
      <c r="BA232" s="80">
        <v>0</v>
      </c>
      <c r="BB232" s="69">
        <v>0</v>
      </c>
      <c r="BC232" s="69">
        <v>0</v>
      </c>
      <c r="BD232" s="80">
        <v>0</v>
      </c>
      <c r="BE232" s="80">
        <v>0</v>
      </c>
      <c r="BF232" s="69">
        <v>0</v>
      </c>
      <c r="BG232" s="69">
        <v>0</v>
      </c>
      <c r="BH232" s="80">
        <v>0</v>
      </c>
      <c r="BI232" s="80">
        <v>0</v>
      </c>
      <c r="BJ232" s="69">
        <v>0</v>
      </c>
      <c r="BK232" s="69">
        <v>0</v>
      </c>
      <c r="BL232" s="80">
        <v>0</v>
      </c>
      <c r="BM232" s="80">
        <v>0</v>
      </c>
      <c r="BN232" s="69">
        <v>0</v>
      </c>
      <c r="BO232" s="69">
        <v>0</v>
      </c>
      <c r="BP232" s="80">
        <v>0</v>
      </c>
      <c r="BQ232" s="80">
        <v>0</v>
      </c>
      <c r="BR232" s="69">
        <v>0</v>
      </c>
      <c r="BS232" s="69">
        <v>0</v>
      </c>
      <c r="BT232" s="80">
        <v>0</v>
      </c>
      <c r="BU232" s="80">
        <v>0</v>
      </c>
      <c r="BV232" s="69">
        <v>0</v>
      </c>
      <c r="BW232" s="69">
        <v>0</v>
      </c>
      <c r="BX232" s="80">
        <v>0</v>
      </c>
      <c r="BY232" s="80">
        <v>0</v>
      </c>
      <c r="BZ232" s="69">
        <v>0</v>
      </c>
      <c r="CA232" s="69">
        <v>0</v>
      </c>
      <c r="CB232" s="80">
        <v>0</v>
      </c>
      <c r="CC232" s="80">
        <v>0</v>
      </c>
      <c r="CD232" s="69">
        <v>0</v>
      </c>
      <c r="CE232" s="69" t="s">
        <v>666</v>
      </c>
      <c r="CF232" s="69" t="s">
        <v>667</v>
      </c>
      <c r="CG232" s="69" t="s">
        <v>570</v>
      </c>
      <c r="CH232" s="69" t="s">
        <v>570</v>
      </c>
      <c r="CI232" s="69" t="s">
        <v>570</v>
      </c>
      <c r="CJ232" s="68" t="s">
        <v>570</v>
      </c>
      <c r="CK232" s="68">
        <v>45138</v>
      </c>
      <c r="CL232" s="185" t="s">
        <v>825</v>
      </c>
      <c r="CM232" s="67" t="s">
        <v>824</v>
      </c>
      <c r="CN232" s="67" t="s">
        <v>168</v>
      </c>
      <c r="CO232" s="68">
        <v>45057</v>
      </c>
      <c r="CP232" s="185" t="s">
        <v>821</v>
      </c>
      <c r="CQ232" s="67" t="s">
        <v>827</v>
      </c>
      <c r="CR232" s="67" t="s">
        <v>893</v>
      </c>
      <c r="CS232" s="69">
        <v>1243902.6100000001</v>
      </c>
      <c r="CT232" s="69"/>
      <c r="CU232" s="69"/>
      <c r="CV232" s="69">
        <v>0</v>
      </c>
      <c r="CW232" s="69">
        <v>3</v>
      </c>
      <c r="CX232" s="69">
        <v>0</v>
      </c>
      <c r="CY232" s="69">
        <v>0</v>
      </c>
      <c r="CZ232" s="69">
        <v>0</v>
      </c>
      <c r="DA232" s="69">
        <v>0</v>
      </c>
      <c r="DG232" t="str">
        <f t="shared" si="9"/>
        <v>DO</v>
      </c>
    </row>
    <row r="233" spans="1:111">
      <c r="A233" t="str">
        <f t="shared" si="8"/>
        <v>08DO</v>
      </c>
      <c r="B233" s="67" t="s">
        <v>7</v>
      </c>
      <c r="C233" s="67" t="s">
        <v>455</v>
      </c>
      <c r="D233" s="67" t="s">
        <v>456</v>
      </c>
      <c r="E233" s="68">
        <v>44999</v>
      </c>
      <c r="F233" s="185" t="s">
        <v>823</v>
      </c>
      <c r="G233" s="67" t="s">
        <v>827</v>
      </c>
      <c r="H233" s="69">
        <v>1</v>
      </c>
      <c r="I233" s="69">
        <v>3</v>
      </c>
      <c r="J233" s="69">
        <v>181</v>
      </c>
      <c r="K233" s="69">
        <v>233</v>
      </c>
      <c r="L233" s="69">
        <v>232</v>
      </c>
      <c r="M233" s="69">
        <v>1</v>
      </c>
      <c r="N233" s="69">
        <v>0</v>
      </c>
      <c r="O233" s="69">
        <v>0</v>
      </c>
      <c r="P233" s="69">
        <v>51</v>
      </c>
      <c r="Q233" s="80">
        <v>1</v>
      </c>
      <c r="R233" s="80">
        <v>5184770</v>
      </c>
      <c r="S233" s="80">
        <v>50000</v>
      </c>
      <c r="T233" s="80">
        <v>5134770</v>
      </c>
      <c r="U233" s="80">
        <v>5358078</v>
      </c>
      <c r="V233" s="80">
        <v>5154131</v>
      </c>
      <c r="W233" s="80">
        <v>0</v>
      </c>
      <c r="X233" s="80">
        <v>0</v>
      </c>
      <c r="Y233" s="80">
        <v>0</v>
      </c>
      <c r="Z233" s="80">
        <v>5154131</v>
      </c>
      <c r="AA233" s="80">
        <v>5152940</v>
      </c>
      <c r="AB233" s="80">
        <v>-396</v>
      </c>
      <c r="AC233" s="69">
        <v>173308</v>
      </c>
      <c r="AD233" s="69">
        <v>16</v>
      </c>
      <c r="AE233" s="69">
        <v>0</v>
      </c>
      <c r="AF233" s="80">
        <v>1</v>
      </c>
      <c r="AG233" s="80">
        <v>34193</v>
      </c>
      <c r="AH233" s="69">
        <v>0</v>
      </c>
      <c r="AI233" s="69">
        <v>0</v>
      </c>
      <c r="AJ233" s="80">
        <v>0</v>
      </c>
      <c r="AK233" s="80">
        <v>167821</v>
      </c>
      <c r="AL233" s="69">
        <v>0</v>
      </c>
      <c r="AM233" s="69">
        <v>0</v>
      </c>
      <c r="AN233" s="80">
        <v>0</v>
      </c>
      <c r="AO233" s="80">
        <v>0</v>
      </c>
      <c r="AP233" s="69">
        <v>0</v>
      </c>
      <c r="AQ233" s="69">
        <v>0</v>
      </c>
      <c r="AR233" s="80">
        <v>0</v>
      </c>
      <c r="AS233" s="80">
        <v>0</v>
      </c>
      <c r="AT233" s="69">
        <v>0</v>
      </c>
      <c r="AU233" s="69">
        <v>0</v>
      </c>
      <c r="AV233" s="80">
        <v>0</v>
      </c>
      <c r="AW233" s="80">
        <v>0</v>
      </c>
      <c r="AX233" s="69">
        <v>0</v>
      </c>
      <c r="AY233" s="69">
        <v>0</v>
      </c>
      <c r="AZ233" s="80">
        <v>0</v>
      </c>
      <c r="BA233" s="80">
        <v>1322</v>
      </c>
      <c r="BB233" s="69">
        <v>0</v>
      </c>
      <c r="BC233" s="69">
        <v>0</v>
      </c>
      <c r="BD233" s="80">
        <v>0</v>
      </c>
      <c r="BE233" s="80">
        <v>0</v>
      </c>
      <c r="BF233" s="69">
        <v>0</v>
      </c>
      <c r="BG233" s="69">
        <v>0</v>
      </c>
      <c r="BH233" s="80">
        <v>0</v>
      </c>
      <c r="BI233" s="80">
        <v>0</v>
      </c>
      <c r="BJ233" s="69">
        <v>0</v>
      </c>
      <c r="BK233" s="69">
        <v>0</v>
      </c>
      <c r="BL233" s="80">
        <v>0</v>
      </c>
      <c r="BM233" s="80">
        <v>794</v>
      </c>
      <c r="BN233" s="69">
        <v>0</v>
      </c>
      <c r="BO233" s="69">
        <v>0</v>
      </c>
      <c r="BP233" s="80">
        <v>0</v>
      </c>
      <c r="BQ233" s="80">
        <v>0</v>
      </c>
      <c r="BR233" s="69">
        <v>0</v>
      </c>
      <c r="BS233" s="69">
        <v>0</v>
      </c>
      <c r="BT233" s="80">
        <v>0</v>
      </c>
      <c r="BU233" s="80">
        <v>0</v>
      </c>
      <c r="BV233" s="69">
        <v>0</v>
      </c>
      <c r="BW233" s="69">
        <v>0</v>
      </c>
      <c r="BX233" s="80">
        <v>0</v>
      </c>
      <c r="BY233" s="80">
        <v>0</v>
      </c>
      <c r="BZ233" s="69">
        <v>0</v>
      </c>
      <c r="CA233" s="69">
        <v>0</v>
      </c>
      <c r="CB233" s="80">
        <v>1</v>
      </c>
      <c r="CC233" s="80">
        <v>204130</v>
      </c>
      <c r="CD233" s="69">
        <v>0</v>
      </c>
      <c r="CE233" s="69" t="s">
        <v>573</v>
      </c>
      <c r="CF233" s="69" t="s">
        <v>574</v>
      </c>
      <c r="CG233" s="69" t="s">
        <v>570</v>
      </c>
      <c r="CH233" s="69" t="s">
        <v>570</v>
      </c>
      <c r="CI233" s="69" t="s">
        <v>570</v>
      </c>
      <c r="CJ233" s="68" t="s">
        <v>570</v>
      </c>
      <c r="CK233" s="68">
        <v>45372</v>
      </c>
      <c r="CL233" s="185" t="s">
        <v>823</v>
      </c>
      <c r="CM233" s="67" t="s">
        <v>824</v>
      </c>
      <c r="CN233" s="67" t="s">
        <v>168</v>
      </c>
      <c r="CO233" s="68">
        <v>45307</v>
      </c>
      <c r="CP233" s="185" t="s">
        <v>823</v>
      </c>
      <c r="CQ233" s="67" t="s">
        <v>824</v>
      </c>
      <c r="CR233" s="67" t="s">
        <v>893</v>
      </c>
      <c r="CS233" s="69">
        <v>4352337.5999999996</v>
      </c>
      <c r="CT233" s="69"/>
      <c r="CU233" s="69"/>
      <c r="CV233" s="69">
        <v>0</v>
      </c>
      <c r="CW233" s="69">
        <v>35</v>
      </c>
      <c r="CX233" s="69">
        <v>0</v>
      </c>
      <c r="CY233" s="69">
        <v>0</v>
      </c>
      <c r="CZ233" s="69">
        <v>0</v>
      </c>
      <c r="DA233" s="69">
        <v>0</v>
      </c>
      <c r="DG233" t="str">
        <f t="shared" si="9"/>
        <v>DO</v>
      </c>
    </row>
    <row r="234" spans="1:111">
      <c r="A234" t="str">
        <f t="shared" si="8"/>
        <v>08DO</v>
      </c>
      <c r="B234" s="67" t="s">
        <v>7</v>
      </c>
      <c r="C234" s="67" t="s">
        <v>457</v>
      </c>
      <c r="D234" s="67" t="s">
        <v>458</v>
      </c>
      <c r="E234" s="68">
        <v>44971</v>
      </c>
      <c r="F234" s="185" t="s">
        <v>823</v>
      </c>
      <c r="G234" s="67" t="s">
        <v>827</v>
      </c>
      <c r="H234" s="69">
        <v>1</v>
      </c>
      <c r="I234" s="69">
        <v>1</v>
      </c>
      <c r="J234" s="69">
        <v>94</v>
      </c>
      <c r="K234" s="69">
        <v>108</v>
      </c>
      <c r="L234" s="69">
        <v>107</v>
      </c>
      <c r="M234" s="69">
        <v>1</v>
      </c>
      <c r="N234" s="69">
        <v>0</v>
      </c>
      <c r="O234" s="69">
        <v>0</v>
      </c>
      <c r="P234" s="69">
        <v>14</v>
      </c>
      <c r="Q234" s="80">
        <v>0</v>
      </c>
      <c r="R234" s="80">
        <v>855737</v>
      </c>
      <c r="S234" s="80">
        <v>38426</v>
      </c>
      <c r="T234" s="80">
        <v>817311</v>
      </c>
      <c r="U234" s="80">
        <v>857248</v>
      </c>
      <c r="V234" s="80">
        <v>864748</v>
      </c>
      <c r="W234" s="80">
        <v>0</v>
      </c>
      <c r="X234" s="80">
        <v>0</v>
      </c>
      <c r="Y234" s="80">
        <v>0</v>
      </c>
      <c r="Z234" s="80">
        <v>864748</v>
      </c>
      <c r="AA234" s="80">
        <v>863238</v>
      </c>
      <c r="AB234" s="80">
        <v>0</v>
      </c>
      <c r="AC234" s="69">
        <v>1510</v>
      </c>
      <c r="AD234" s="69">
        <v>12</v>
      </c>
      <c r="AE234" s="69">
        <v>0</v>
      </c>
      <c r="AF234" s="80">
        <v>0</v>
      </c>
      <c r="AG234" s="80">
        <v>2884</v>
      </c>
      <c r="AH234" s="69">
        <v>0</v>
      </c>
      <c r="AI234" s="69">
        <v>0</v>
      </c>
      <c r="AJ234" s="80">
        <v>0</v>
      </c>
      <c r="AK234" s="80">
        <v>30181</v>
      </c>
      <c r="AL234" s="69">
        <v>0</v>
      </c>
      <c r="AM234" s="69">
        <v>0</v>
      </c>
      <c r="AN234" s="80">
        <v>0</v>
      </c>
      <c r="AO234" s="80">
        <v>0</v>
      </c>
      <c r="AP234" s="69">
        <v>0</v>
      </c>
      <c r="AQ234" s="69">
        <v>0</v>
      </c>
      <c r="AR234" s="80">
        <v>0</v>
      </c>
      <c r="AS234" s="80">
        <v>0</v>
      </c>
      <c r="AT234" s="69">
        <v>0</v>
      </c>
      <c r="AU234" s="69">
        <v>0</v>
      </c>
      <c r="AV234" s="80">
        <v>0</v>
      </c>
      <c r="AW234" s="80">
        <v>0</v>
      </c>
      <c r="AX234" s="69">
        <v>0</v>
      </c>
      <c r="AY234" s="69">
        <v>0</v>
      </c>
      <c r="AZ234" s="80">
        <v>0</v>
      </c>
      <c r="BA234" s="80">
        <v>0</v>
      </c>
      <c r="BB234" s="69">
        <v>0</v>
      </c>
      <c r="BC234" s="69">
        <v>0</v>
      </c>
      <c r="BD234" s="80">
        <v>0</v>
      </c>
      <c r="BE234" s="80">
        <v>3075</v>
      </c>
      <c r="BF234" s="69">
        <v>0</v>
      </c>
      <c r="BG234" s="69">
        <v>0</v>
      </c>
      <c r="BH234" s="80">
        <v>0</v>
      </c>
      <c r="BI234" s="80">
        <v>0</v>
      </c>
      <c r="BJ234" s="69">
        <v>0</v>
      </c>
      <c r="BK234" s="69">
        <v>0</v>
      </c>
      <c r="BL234" s="80">
        <v>0</v>
      </c>
      <c r="BM234" s="80">
        <v>1510</v>
      </c>
      <c r="BN234" s="69">
        <v>0</v>
      </c>
      <c r="BO234" s="69">
        <v>0</v>
      </c>
      <c r="BP234" s="80">
        <v>0</v>
      </c>
      <c r="BQ234" s="80">
        <v>0</v>
      </c>
      <c r="BR234" s="69">
        <v>0</v>
      </c>
      <c r="BS234" s="69">
        <v>0</v>
      </c>
      <c r="BT234" s="80">
        <v>0</v>
      </c>
      <c r="BU234" s="80">
        <v>0</v>
      </c>
      <c r="BV234" s="69">
        <v>0</v>
      </c>
      <c r="BW234" s="69">
        <v>0</v>
      </c>
      <c r="BX234" s="80">
        <v>0</v>
      </c>
      <c r="BY234" s="80">
        <v>0</v>
      </c>
      <c r="BZ234" s="69">
        <v>0</v>
      </c>
      <c r="CA234" s="69">
        <v>0</v>
      </c>
      <c r="CB234" s="80">
        <v>0</v>
      </c>
      <c r="CC234" s="80">
        <v>37651</v>
      </c>
      <c r="CD234" s="69">
        <v>0</v>
      </c>
      <c r="CE234" s="69" t="s">
        <v>735</v>
      </c>
      <c r="CF234" s="69" t="s">
        <v>736</v>
      </c>
      <c r="CG234" s="69" t="s">
        <v>570</v>
      </c>
      <c r="CH234" s="69" t="s">
        <v>570</v>
      </c>
      <c r="CI234" s="69" t="s">
        <v>570</v>
      </c>
      <c r="CJ234" s="68" t="s">
        <v>570</v>
      </c>
      <c r="CK234" s="68">
        <v>45261</v>
      </c>
      <c r="CL234" s="185" t="s">
        <v>828</v>
      </c>
      <c r="CM234" s="67" t="s">
        <v>824</v>
      </c>
      <c r="CN234" s="67" t="s">
        <v>168</v>
      </c>
      <c r="CO234" s="68">
        <v>45194</v>
      </c>
      <c r="CP234" s="185" t="s">
        <v>825</v>
      </c>
      <c r="CQ234" s="67" t="s">
        <v>824</v>
      </c>
      <c r="CR234" s="67" t="s">
        <v>893</v>
      </c>
      <c r="CS234" s="69">
        <v>859411.5</v>
      </c>
      <c r="CT234" s="69"/>
      <c r="CU234" s="69"/>
      <c r="CV234" s="69">
        <v>0</v>
      </c>
      <c r="CW234" s="69">
        <v>2</v>
      </c>
      <c r="CX234" s="69">
        <v>0</v>
      </c>
      <c r="CY234" s="69">
        <v>0</v>
      </c>
      <c r="CZ234" s="69">
        <v>0</v>
      </c>
      <c r="DA234" s="69">
        <v>0</v>
      </c>
      <c r="DG234" t="str">
        <f t="shared" si="9"/>
        <v>DO</v>
      </c>
    </row>
    <row r="235" spans="1:111">
      <c r="A235" t="str">
        <f t="shared" si="8"/>
        <v>08DO</v>
      </c>
      <c r="B235" s="67" t="s">
        <v>7</v>
      </c>
      <c r="C235" s="67" t="s">
        <v>818</v>
      </c>
      <c r="D235" s="67" t="s">
        <v>896</v>
      </c>
      <c r="E235" s="68">
        <v>45055</v>
      </c>
      <c r="F235" s="185" t="s">
        <v>821</v>
      </c>
      <c r="G235" s="67" t="s">
        <v>827</v>
      </c>
      <c r="H235" s="69">
        <v>1</v>
      </c>
      <c r="I235" s="69">
        <v>0</v>
      </c>
      <c r="J235" s="69">
        <v>86</v>
      </c>
      <c r="K235" s="69">
        <v>90</v>
      </c>
      <c r="L235" s="69">
        <v>27</v>
      </c>
      <c r="M235" s="69">
        <v>63</v>
      </c>
      <c r="N235" s="69">
        <v>0</v>
      </c>
      <c r="O235" s="69">
        <v>0</v>
      </c>
      <c r="P235" s="69">
        <v>4</v>
      </c>
      <c r="Q235" s="80">
        <v>0</v>
      </c>
      <c r="R235" s="80">
        <v>491221</v>
      </c>
      <c r="S235" s="80">
        <v>32753</v>
      </c>
      <c r="T235" s="80">
        <v>458468</v>
      </c>
      <c r="U235" s="80">
        <v>491221</v>
      </c>
      <c r="V235" s="80">
        <v>344856</v>
      </c>
      <c r="W235" s="80">
        <v>0</v>
      </c>
      <c r="X235" s="80">
        <v>0</v>
      </c>
      <c r="Y235" s="80">
        <v>0</v>
      </c>
      <c r="Z235" s="80">
        <v>344856</v>
      </c>
      <c r="AA235" s="80">
        <v>344856</v>
      </c>
      <c r="AB235" s="80">
        <v>0</v>
      </c>
      <c r="AC235" s="69">
        <v>0</v>
      </c>
      <c r="AD235" s="69">
        <v>0</v>
      </c>
      <c r="AE235" s="69">
        <v>0</v>
      </c>
      <c r="AF235" s="80">
        <v>0</v>
      </c>
      <c r="AG235" s="80">
        <v>0</v>
      </c>
      <c r="AH235" s="69">
        <v>0</v>
      </c>
      <c r="AI235" s="69">
        <v>0</v>
      </c>
      <c r="AJ235" s="80">
        <v>0</v>
      </c>
      <c r="AK235" s="80">
        <v>0</v>
      </c>
      <c r="AL235" s="69">
        <v>0</v>
      </c>
      <c r="AM235" s="69">
        <v>0</v>
      </c>
      <c r="AN235" s="80">
        <v>0</v>
      </c>
      <c r="AO235" s="80">
        <v>0</v>
      </c>
      <c r="AP235" s="69">
        <v>0</v>
      </c>
      <c r="AQ235" s="69">
        <v>0</v>
      </c>
      <c r="AR235" s="80">
        <v>0</v>
      </c>
      <c r="AS235" s="80">
        <v>0</v>
      </c>
      <c r="AT235" s="69">
        <v>0</v>
      </c>
      <c r="AU235" s="69">
        <v>0</v>
      </c>
      <c r="AV235" s="80">
        <v>0</v>
      </c>
      <c r="AW235" s="80">
        <v>0</v>
      </c>
      <c r="AX235" s="69">
        <v>0</v>
      </c>
      <c r="AY235" s="69">
        <v>0</v>
      </c>
      <c r="AZ235" s="80">
        <v>0</v>
      </c>
      <c r="BA235" s="80">
        <v>0</v>
      </c>
      <c r="BB235" s="69">
        <v>0</v>
      </c>
      <c r="BC235" s="69">
        <v>0</v>
      </c>
      <c r="BD235" s="80">
        <v>0</v>
      </c>
      <c r="BE235" s="80">
        <v>0</v>
      </c>
      <c r="BF235" s="69">
        <v>0</v>
      </c>
      <c r="BG235" s="69">
        <v>0</v>
      </c>
      <c r="BH235" s="80">
        <v>0</v>
      </c>
      <c r="BI235" s="80">
        <v>0</v>
      </c>
      <c r="BJ235" s="69">
        <v>0</v>
      </c>
      <c r="BK235" s="69">
        <v>0</v>
      </c>
      <c r="BL235" s="80">
        <v>0</v>
      </c>
      <c r="BM235" s="80">
        <v>0</v>
      </c>
      <c r="BN235" s="69">
        <v>0</v>
      </c>
      <c r="BO235" s="69">
        <v>0</v>
      </c>
      <c r="BP235" s="80">
        <v>0</v>
      </c>
      <c r="BQ235" s="80">
        <v>0</v>
      </c>
      <c r="BR235" s="69">
        <v>0</v>
      </c>
      <c r="BS235" s="69">
        <v>0</v>
      </c>
      <c r="BT235" s="80">
        <v>0</v>
      </c>
      <c r="BU235" s="80">
        <v>0</v>
      </c>
      <c r="BV235" s="69">
        <v>0</v>
      </c>
      <c r="BW235" s="69">
        <v>0</v>
      </c>
      <c r="BX235" s="80">
        <v>0</v>
      </c>
      <c r="BY235" s="80">
        <v>0</v>
      </c>
      <c r="BZ235" s="69">
        <v>0</v>
      </c>
      <c r="CA235" s="69">
        <v>0</v>
      </c>
      <c r="CB235" s="80">
        <v>0</v>
      </c>
      <c r="CC235" s="80">
        <v>0</v>
      </c>
      <c r="CD235" s="69">
        <v>0</v>
      </c>
      <c r="CE235" s="69" t="s">
        <v>819</v>
      </c>
      <c r="CF235" s="69" t="s">
        <v>820</v>
      </c>
      <c r="CG235" s="69" t="s">
        <v>570</v>
      </c>
      <c r="CH235" s="69" t="s">
        <v>570</v>
      </c>
      <c r="CI235" s="69" t="s">
        <v>570</v>
      </c>
      <c r="CJ235" s="68" t="s">
        <v>570</v>
      </c>
      <c r="CK235" s="68">
        <v>45257</v>
      </c>
      <c r="CL235" s="185" t="s">
        <v>828</v>
      </c>
      <c r="CM235" s="67" t="s">
        <v>824</v>
      </c>
      <c r="CN235" s="67" t="s">
        <v>168</v>
      </c>
      <c r="CO235" s="68">
        <v>45184</v>
      </c>
      <c r="CP235" s="185" t="s">
        <v>825</v>
      </c>
      <c r="CQ235" s="67" t="s">
        <v>824</v>
      </c>
      <c r="CR235" s="67" t="s">
        <v>893</v>
      </c>
      <c r="CS235" s="69">
        <v>690819.2</v>
      </c>
      <c r="CT235" s="69"/>
      <c r="CU235" s="69"/>
      <c r="CV235" s="69">
        <v>0</v>
      </c>
      <c r="CW235" s="69">
        <v>4</v>
      </c>
      <c r="CX235" s="69">
        <v>0</v>
      </c>
      <c r="CY235" s="69">
        <v>0</v>
      </c>
      <c r="CZ235" s="69">
        <v>0</v>
      </c>
      <c r="DA235" s="69">
        <v>0</v>
      </c>
      <c r="DG235" t="str">
        <f t="shared" si="9"/>
        <v>DO</v>
      </c>
    </row>
    <row r="236" spans="1:111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1:111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1:111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1:111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1:111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235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1.4"/>
  <cols>
    <col min="1" max="1" width="3.625" bestFit="1" customWidth="1"/>
    <col min="4" max="4" width="12" style="1" bestFit="1" customWidth="1"/>
    <col min="5" max="5" width="12" bestFit="1" customWidth="1"/>
    <col min="6" max="6" width="9.875" bestFit="1" customWidth="1"/>
    <col min="7" max="7" width="9.125" style="1"/>
    <col min="19" max="19" width="12.375" bestFit="1" customWidth="1"/>
    <col min="21" max="23" width="12.375" bestFit="1" customWidth="1"/>
    <col min="27" max="28" width="12.375" bestFit="1" customWidth="1"/>
    <col min="29" max="29" width="11" bestFit="1" customWidth="1"/>
    <col min="30" max="30" width="11.375" bestFit="1" customWidth="1"/>
    <col min="84" max="84" width="12" bestFit="1" customWidth="1"/>
    <col min="85" max="85" width="41.25" bestFit="1" customWidth="1"/>
    <col min="90" max="90" width="9.875" bestFit="1" customWidth="1"/>
    <col min="91" max="92" width="9.125" style="1"/>
    <col min="94" max="94" width="9.875" bestFit="1" customWidth="1"/>
    <col min="95" max="96" width="9.125" style="1"/>
    <col min="98" max="98" width="15" bestFit="1" customWidth="1"/>
    <col min="111" max="111" width="3.6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912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5" ma:contentTypeDescription="Create a new document." ma:contentTypeScope="" ma:versionID="2325bfe2617540131b9e988248e84c59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4e003db6fe9561becbf6a0183d3d960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0F9DC5-2FAF-4613-B8A0-1546D69B6CF8}">
  <ds:schemaRefs>
    <ds:schemaRef ds:uri="http://schemas.microsoft.com/office/2006/metadata/properties"/>
    <ds:schemaRef ds:uri="http://schemas.microsoft.com/office/infopath/2007/PartnerControls"/>
    <ds:schemaRef ds:uri="3e229276-0242-43fd-ae1c-9005d8cb82af"/>
    <ds:schemaRef ds:uri="b143206f-a859-4af7-99ad-262ed23c3b3a"/>
  </ds:schemaRefs>
</ds:datastoreItem>
</file>

<file path=customXml/itemProps2.xml><?xml version="1.0" encoding="utf-8"?>
<ds:datastoreItem xmlns:ds="http://schemas.openxmlformats.org/officeDocument/2006/customXml" ds:itemID="{EA308B16-D208-442E-8AD7-8CC323A4AE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0965B9-3296-4AFB-9DE4-A09D4DD1A6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229276-0242-43fd-ae1c-9005d8cb82af"/>
    <ds:schemaRef ds:uri="b143206f-a859-4af7-99ad-262ed23c3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Carlquist, Taylor</cp:lastModifiedBy>
  <cp:lastPrinted>2024-04-29T12:18:44Z</cp:lastPrinted>
  <dcterms:created xsi:type="dcterms:W3CDTF">2004-07-20T01:18:12Z</dcterms:created>
  <dcterms:modified xsi:type="dcterms:W3CDTF">2024-04-29T12:18:56Z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0x01010057555DB38865B045BE19001546CCBA5A</vt:lpwstr>
  </property>
  <property fmtid="{D5CDD505-2E9C-101B-9397-08002B2CF9AE}" pid="3" name="MediaServiceImageTags">
    <vt:lpwstr/>
  </property>
</Properties>
</file>